
<file path=[Content_Types].xml><?xml version="1.0" encoding="utf-8"?>
<Types xmlns="http://schemas.openxmlformats.org/package/2006/content-types">
  <Override PartName="/xl/styles.xml" ContentType="application/vnd.openxmlformats-officedocument.spreadsheetml.styles+xml"/>
  <Override PartName="/xl/worksheets/sheet28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emf" ContentType="image/x-emf"/>
  <Override PartName="/xl/sharedStrings.xml" ContentType="application/vnd.openxmlformats-officedocument.spreadsheetml.sharedStrings+xml"/>
  <Default Extension="rels" ContentType="application/vnd.openxmlformats-package.relationships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6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docProps/app.xml" ContentType="application/vnd.openxmlformats-officedocument.extended-properties+xml"/>
  <Override PartName="/xl/worksheets/sheet32.xml" ContentType="application/vnd.openxmlformats-officedocument.spreadsheetml.worksheet+xml"/>
  <Override PartName="/xl/worksheets/sheet5.xml" ContentType="application/vnd.openxmlformats-officedocument.spreadsheetml.worksheet+xml"/>
  <Override PartName="/xl/worksheets/sheet29.xml" ContentType="application/vnd.openxmlformats-officedocument.spreadsheetml.worksheet+xml"/>
  <Default Extension="xml" ContentType="application/xml"/>
  <Override PartName="/xl/worksheets/sheet17.xml" ContentType="application/vnd.openxmlformats-officedocument.spreadsheetml.worksheet+xml"/>
  <Override PartName="/xl/worksheets/sheet25.xml" ContentType="application/vnd.openxmlformats-officedocument.spreadsheetml.worksheet+xml"/>
  <Override PartName="/xl/worksheets/sheet40.xml" ContentType="application/vnd.openxmlformats-officedocument.spreadsheetml.worksheet+xml"/>
  <Override PartName="/xl/worksheets/sheet13.xml" ContentType="application/vnd.openxmlformats-officedocument.spreadsheetml.worksheet+xml"/>
  <Override PartName="/xl/worksheets/sheet21.xml" ContentType="application/vnd.openxmlformats-officedocument.spreadsheetml.worksheet+xml"/>
  <Override PartName="/docProps/core.xml" ContentType="application/vnd.openxmlformats-package.core-properties+xml"/>
  <Override PartName="/xl/worksheets/sheet37.xml" ContentType="application/vnd.openxmlformats-officedocument.spreadsheetml.worksheet+xml"/>
  <Override PartName="/xl/worksheets/sheet1.xml" ContentType="application/vnd.openxmlformats-officedocument.spreadsheetml.worksheet+xml"/>
  <Override PartName="/xl/worksheets/sheet45.xml" ContentType="application/vnd.openxmlformats-officedocument.spreadsheetml.worksheet+xml"/>
  <Override PartName="/xl/workbook.xml" ContentType="application/vnd.openxmlformats-officedocument.spreadsheetml.sheet.main+xml"/>
  <Default Extension="png" ContentType="image/png"/>
  <Override PartName="/xl/worksheets/sheet33.xml" ContentType="application/vnd.openxmlformats-officedocument.spreadsheetml.worksheet+xml"/>
  <Override PartName="/xl/worksheets/sheet6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41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38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0.xml" ContentType="application/vnd.openxmlformats-officedocument.spreadsheetml.worksheet+xml"/>
  <Override PartName="/xl/worksheets/sheet34.xml" ContentType="application/vnd.openxmlformats-officedocument.spreadsheetml.worksheet+xml"/>
  <Override PartName="/xl/worksheets/sheet7.xml" ContentType="application/vnd.openxmlformats-officedocument.spreadsheetml.worksheet+xml"/>
  <Override PartName="/xl/worksheets/sheet30.xml" ContentType="application/vnd.openxmlformats-officedocument.spreadsheetml.worksheet+xml"/>
  <Override PartName="/xl/worksheets/sheet3.xml" ContentType="application/vnd.openxmlformats-officedocument.spreadsheetml.worksheet+xml"/>
  <Override PartName="/xl/worksheets/sheet19.xml" ContentType="application/vnd.openxmlformats-officedocument.spreadsheetml.worksheet+xml"/>
  <Override PartName="/xl/worksheets/sheet27.xml" ContentType="application/vnd.openxmlformats-officedocument.spreadsheetml.worksheet+xml"/>
  <Override PartName="/xl/worksheets/sheet42.xml" ContentType="application/vnd.openxmlformats-officedocument.spreadsheetml.worksheet+xml"/>
  <Override PartName="/xl/worksheets/sheet15.xml" ContentType="application/vnd.openxmlformats-officedocument.spreadsheetml.worksheet+xml"/>
  <Override PartName="/xl/worksheets/sheet23.xml" ContentType="application/vnd.openxmlformats-officedocument.spreadsheetml.worksheet+xml"/>
  <Override PartName="/xl/worksheets/sheet39.xml" ContentType="application/vnd.openxmlformats-officedocument.spreadsheetml.worksheet+xml"/>
  <Override PartName="/xl/worksheets/sheet11.xml" ContentType="application/vnd.openxmlformats-officedocument.spreadsheetml.worksheet+xml"/>
  <Override PartName="/xl/worksheets/sheet35.xml" ContentType="application/vnd.openxmlformats-officedocument.spreadsheetml.worksheet+xml"/>
  <Override PartName="/xl/worksheets/sheet43.xml" ContentType="application/vnd.openxmlformats-officedocument.spreadsheetml.worksheet+xml"/>
  <Override PartName="/xl/worksheets/sheet8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/>
  <bookViews>
    <workbookView xWindow="600" yWindow="280" windowWidth="19480" windowHeight="10740" tabRatio="599" firstSheet="41" activeTab="44"/>
  </bookViews>
  <sheets>
    <sheet name="COVER SHEET" sheetId="45" r:id="rId1"/>
    <sheet name="LOG IN INFORMATION" sheetId="54" r:id="rId2"/>
    <sheet name="ICF TAX INFORMATION FORM" sheetId="50" r:id="rId3"/>
    <sheet name="BBQ DEPOSIT" sheetId="2" r:id="rId4"/>
    <sheet name="ACCOUNT 83052-9 BBQ CHECK  LIST" sheetId="56" r:id="rId5"/>
    <sheet name="G T DEPOSIT" sheetId="16" r:id="rId6"/>
    <sheet name="ACCOUNT 83052-9 GT CHECK  LIST " sheetId="51" r:id="rId7"/>
    <sheet name="CHECK BREAK DOWN" sheetId="47" r:id="rId8"/>
    <sheet name="PREMIUM CHECKING DEPOSIT" sheetId="39" r:id="rId9"/>
    <sheet name="ACCOUNT 83052-9 CHECK  LIST" sheetId="33" r:id="rId10"/>
    <sheet name="ACCESS 100 BUS ACOUNT DEPOSIT" sheetId="43" r:id="rId11"/>
    <sheet name="ACCOUNT 83052-2 CHECK LIST" sheetId="44" r:id="rId12"/>
    <sheet name="SAVINGS ACCOUNT REGISTER" sheetId="18" r:id="rId13"/>
    <sheet name="Access100 Bus Checking Account" sheetId="42" r:id="rId14"/>
    <sheet name="CA-CHECK RECONCILEMENT" sheetId="46" r:id="rId15"/>
    <sheet name="Primium Checking Account" sheetId="19" r:id="rId16"/>
    <sheet name="CHECK RECONCILEMENT" sheetId="37" r:id="rId17"/>
    <sheet name="TREASURER'S REPORT JAN '12" sheetId="4" r:id="rId18"/>
    <sheet name="TREASURER'S REPORT FEB '12" sheetId="5" r:id="rId19"/>
    <sheet name="TREASURER'S REPORT MAR '12" sheetId="6" r:id="rId20"/>
    <sheet name="TREASURER'S REPORT APR '12" sheetId="7" r:id="rId21"/>
    <sheet name="TREASURER'S REPORT MAY '12" sheetId="8" r:id="rId22"/>
    <sheet name="TREASURER'S REPORT JUN '12" sheetId="9" r:id="rId23"/>
    <sheet name="TREASURER'S REPORT JUL '12" sheetId="10" r:id="rId24"/>
    <sheet name="TREASURER'S REPORT AUG '12" sheetId="11" r:id="rId25"/>
    <sheet name="TREASURER'S REPORT SEP '12" sheetId="12" r:id="rId26"/>
    <sheet name="TREASURER'S REPORT OCT '12" sheetId="13" r:id="rId27"/>
    <sheet name="TREASURER'S REPORT NOV '12" sheetId="14" r:id="rId28"/>
    <sheet name="TREASURER'S REPORT DEC '12" sheetId="15" r:id="rId29"/>
    <sheet name="TRSESURERS REPORT-1ST QUARTER" sheetId="27" r:id="rId30"/>
    <sheet name="TRSESURERS REPORT-2ND QUART" sheetId="28" r:id="rId31"/>
    <sheet name="TRSESURERS REPORT-3RD QUART" sheetId="29" r:id="rId32"/>
    <sheet name="TRSESURERS REPORT-4TH QUART" sheetId="30" r:id="rId33"/>
    <sheet name="TRSESURERS FINAL INC REPORT-12" sheetId="31" r:id="rId34"/>
    <sheet name="TRSESURERS FINAL EXP REPORT-12" sheetId="36" r:id="rId35"/>
    <sheet name="SCVD BANQUET LIST" sheetId="40" r:id="rId36"/>
    <sheet name="EVENING INCOME" sheetId="34" r:id="rId37"/>
    <sheet name="TREASURER'S REPORT-MASTER" sheetId="1" r:id="rId38"/>
    <sheet name="ACCOUNTS PAYABLE VOUCHER" sheetId="20" r:id="rId39"/>
    <sheet name="APV CONVENTION AD" sheetId="55" r:id="rId40"/>
    <sheet name="ACCOUNTS PAYABLE VOUCHER (2)" sheetId="52" r:id="rId41"/>
    <sheet name="CASH RECEIPT" sheetId="38" r:id="rId42"/>
    <sheet name="CASH COUNT SHEET" sheetId="48" r:id="rId43"/>
    <sheet name="SCHOLARSHIP PROGRAM FORM" sheetId="49" r:id="rId44"/>
    <sheet name="Sheet1" sheetId="53" r:id="rId45"/>
  </sheets>
  <calcPr calcId="125725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15" i="43"/>
  <c r="H18"/>
  <c r="H26"/>
  <c r="H29"/>
  <c r="H32"/>
  <c r="F15"/>
  <c r="F18"/>
  <c r="F26"/>
  <c r="F27"/>
  <c r="F29"/>
  <c r="F31"/>
  <c r="B15"/>
  <c r="B18"/>
  <c r="B26"/>
  <c r="B27"/>
  <c r="B29"/>
  <c r="C15"/>
  <c r="C18"/>
  <c r="C26"/>
  <c r="C27"/>
  <c r="C29"/>
  <c r="D15"/>
  <c r="D18"/>
  <c r="D26"/>
  <c r="D27"/>
  <c r="D29"/>
  <c r="E15"/>
  <c r="E18"/>
  <c r="E26"/>
  <c r="E27"/>
  <c r="E29"/>
  <c r="G29"/>
  <c r="G28"/>
  <c r="G9"/>
  <c r="G10"/>
  <c r="G11"/>
  <c r="G12"/>
  <c r="G13"/>
  <c r="G14"/>
  <c r="G15"/>
  <c r="G16"/>
  <c r="G17"/>
  <c r="G18"/>
  <c r="G20"/>
  <c r="G21"/>
  <c r="G22"/>
  <c r="G23"/>
  <c r="G24"/>
  <c r="G25"/>
  <c r="G26"/>
  <c r="G27"/>
  <c r="H53" i="42"/>
  <c r="A8"/>
  <c r="A9"/>
  <c r="A10"/>
  <c r="A11"/>
  <c r="H55"/>
  <c r="H54"/>
  <c r="H56"/>
  <c r="E55"/>
  <c r="E54"/>
  <c r="E53"/>
  <c r="E52"/>
  <c r="E56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F48"/>
  <c r="H48"/>
  <c r="E48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B3" i="44"/>
  <c r="B35"/>
  <c r="D35"/>
  <c r="D37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D44" i="56"/>
  <c r="B44"/>
  <c r="D46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B3" i="33"/>
  <c r="B44"/>
  <c r="D44"/>
  <c r="D46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F44" i="51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B3"/>
  <c r="D44"/>
  <c r="B44"/>
  <c r="F46"/>
  <c r="C34" i="55"/>
  <c r="I18" i="2"/>
  <c r="I23"/>
  <c r="I32"/>
  <c r="I34"/>
  <c r="I36"/>
  <c r="L31"/>
  <c r="L30"/>
  <c r="L29"/>
  <c r="L28"/>
  <c r="L27"/>
  <c r="L26"/>
  <c r="L24"/>
  <c r="L11"/>
  <c r="L12"/>
  <c r="L13"/>
  <c r="L14"/>
  <c r="L15"/>
  <c r="L16"/>
  <c r="L10"/>
  <c r="L19"/>
  <c r="K32"/>
  <c r="K18"/>
  <c r="K34"/>
  <c r="K36"/>
  <c r="B18"/>
  <c r="B32"/>
  <c r="C18"/>
  <c r="C32"/>
  <c r="D18"/>
  <c r="D23"/>
  <c r="D32"/>
  <c r="D34"/>
  <c r="D36"/>
  <c r="E18"/>
  <c r="E32"/>
  <c r="E23"/>
  <c r="E34"/>
  <c r="E36"/>
  <c r="F18"/>
  <c r="G18"/>
  <c r="H18"/>
  <c r="J18"/>
  <c r="M18"/>
  <c r="M32"/>
  <c r="B23"/>
  <c r="C23"/>
  <c r="C34"/>
  <c r="C36"/>
  <c r="F23"/>
  <c r="F32"/>
  <c r="G23"/>
  <c r="G32"/>
  <c r="H23"/>
  <c r="H32"/>
  <c r="J23"/>
  <c r="J32"/>
  <c r="L35"/>
  <c r="L32"/>
  <c r="J34"/>
  <c r="J36"/>
  <c r="B34"/>
  <c r="B36"/>
  <c r="H34"/>
  <c r="H36"/>
  <c r="L23"/>
  <c r="M36"/>
  <c r="L18"/>
  <c r="F34"/>
  <c r="F36"/>
  <c r="G34"/>
  <c r="L33"/>
  <c r="L34"/>
  <c r="G36"/>
  <c r="L36"/>
  <c r="C10" i="46"/>
  <c r="C24"/>
  <c r="C26"/>
  <c r="C30"/>
  <c r="E18" i="48"/>
  <c r="F3"/>
  <c r="F2"/>
  <c r="H35" i="38"/>
  <c r="C35"/>
  <c r="H34"/>
  <c r="C34"/>
  <c r="H27"/>
  <c r="C27"/>
  <c r="H26"/>
  <c r="C26"/>
  <c r="H19"/>
  <c r="C19"/>
  <c r="H18"/>
  <c r="C18"/>
  <c r="H11"/>
  <c r="C11"/>
  <c r="H10"/>
  <c r="C10"/>
  <c r="H3"/>
  <c r="H2"/>
  <c r="C88" i="47"/>
  <c r="D88"/>
  <c r="E88"/>
  <c r="F88"/>
  <c r="G88"/>
  <c r="H88"/>
  <c r="I88"/>
  <c r="B88"/>
  <c r="C54"/>
  <c r="D54"/>
  <c r="E54"/>
  <c r="F54"/>
  <c r="G54"/>
  <c r="H54"/>
  <c r="I54"/>
  <c r="B54"/>
  <c r="J76"/>
  <c r="J78"/>
  <c r="J46"/>
  <c r="J72"/>
  <c r="J79"/>
  <c r="J62"/>
  <c r="J61"/>
  <c r="J68"/>
  <c r="J92"/>
  <c r="J7"/>
  <c r="J53"/>
  <c r="J25"/>
  <c r="J27"/>
  <c r="J85"/>
  <c r="J100"/>
  <c r="E101"/>
  <c r="J99"/>
  <c r="C101"/>
  <c r="D101"/>
  <c r="F101"/>
  <c r="G101"/>
  <c r="H101"/>
  <c r="I101"/>
  <c r="J97"/>
  <c r="J98"/>
  <c r="J77"/>
  <c r="J41"/>
  <c r="J74"/>
  <c r="J16"/>
  <c r="J8"/>
  <c r="J23"/>
  <c r="J84"/>
  <c r="J73"/>
  <c r="J44"/>
  <c r="J26"/>
  <c r="J69"/>
  <c r="J59"/>
  <c r="J81"/>
  <c r="J82"/>
  <c r="J45"/>
  <c r="J70"/>
  <c r="J71"/>
  <c r="J39"/>
  <c r="J40"/>
  <c r="J80"/>
  <c r="J20"/>
  <c r="J47"/>
  <c r="J75"/>
  <c r="J28"/>
  <c r="J37"/>
  <c r="J21"/>
  <c r="J31"/>
  <c r="J12"/>
  <c r="J34"/>
  <c r="J35"/>
  <c r="J42"/>
  <c r="J29"/>
  <c r="J19"/>
  <c r="J52"/>
  <c r="J86"/>
  <c r="J65"/>
  <c r="J33"/>
  <c r="J64"/>
  <c r="J17"/>
  <c r="J36"/>
  <c r="J24"/>
  <c r="J43"/>
  <c r="J22"/>
  <c r="J51"/>
  <c r="J32"/>
  <c r="J11"/>
  <c r="J13"/>
  <c r="J83"/>
  <c r="J60"/>
  <c r="J67"/>
  <c r="J49"/>
  <c r="J10"/>
  <c r="J30"/>
  <c r="J9"/>
  <c r="J63"/>
  <c r="J6"/>
  <c r="J14"/>
  <c r="J18"/>
  <c r="J15"/>
  <c r="J38"/>
  <c r="J48"/>
  <c r="J50"/>
  <c r="J66"/>
  <c r="J88"/>
  <c r="J54"/>
  <c r="J101"/>
  <c r="B90"/>
  <c r="C90"/>
  <c r="C94"/>
  <c r="G90"/>
  <c r="G94"/>
  <c r="F90"/>
  <c r="F94"/>
  <c r="I90"/>
  <c r="I94"/>
  <c r="H90"/>
  <c r="H94"/>
  <c r="J90"/>
  <c r="J94"/>
  <c r="D90"/>
  <c r="D94"/>
  <c r="E90"/>
  <c r="E94"/>
  <c r="C10" i="37"/>
  <c r="C27"/>
  <c r="C29"/>
  <c r="C34"/>
  <c r="A6" i="34"/>
  <c r="H19" i="16"/>
  <c r="H33"/>
  <c r="H24"/>
  <c r="H35"/>
  <c r="G33"/>
  <c r="G19"/>
  <c r="G24"/>
  <c r="G35"/>
  <c r="G37"/>
  <c r="K19"/>
  <c r="K33"/>
  <c r="B19"/>
  <c r="B24"/>
  <c r="B33"/>
  <c r="B35"/>
  <c r="C19"/>
  <c r="C24"/>
  <c r="C33"/>
  <c r="C35"/>
  <c r="C37"/>
  <c r="D19"/>
  <c r="D24"/>
  <c r="D33"/>
  <c r="D35"/>
  <c r="D37"/>
  <c r="E19"/>
  <c r="E24"/>
  <c r="E33"/>
  <c r="E35"/>
  <c r="E37"/>
  <c r="F19"/>
  <c r="F24"/>
  <c r="F33"/>
  <c r="F35"/>
  <c r="F37"/>
  <c r="I19"/>
  <c r="I24"/>
  <c r="I33"/>
  <c r="I35"/>
  <c r="I37"/>
  <c r="J36"/>
  <c r="J11"/>
  <c r="J12"/>
  <c r="J13"/>
  <c r="J14"/>
  <c r="J15"/>
  <c r="J16"/>
  <c r="J17"/>
  <c r="J20"/>
  <c r="J24"/>
  <c r="J25"/>
  <c r="J27"/>
  <c r="J28"/>
  <c r="J29"/>
  <c r="J30"/>
  <c r="J31"/>
  <c r="J32"/>
  <c r="J33"/>
  <c r="H37"/>
  <c r="K37"/>
  <c r="J19"/>
  <c r="J34"/>
  <c r="B37"/>
  <c r="J37"/>
  <c r="J35"/>
  <c r="C38" i="54"/>
  <c r="C32"/>
  <c r="C40"/>
  <c r="D23" i="39"/>
  <c r="G32"/>
  <c r="H32"/>
  <c r="I32"/>
  <c r="G23"/>
  <c r="H23"/>
  <c r="I23"/>
  <c r="G18"/>
  <c r="G34"/>
  <c r="G36"/>
  <c r="H18"/>
  <c r="H34"/>
  <c r="H36"/>
  <c r="I18"/>
  <c r="I34"/>
  <c r="I36"/>
  <c r="L32"/>
  <c r="L18"/>
  <c r="L36"/>
  <c r="F32"/>
  <c r="F18"/>
  <c r="F23"/>
  <c r="F34"/>
  <c r="F36"/>
  <c r="B18"/>
  <c r="B23"/>
  <c r="B32"/>
  <c r="B34"/>
  <c r="B36"/>
  <c r="C18"/>
  <c r="C23"/>
  <c r="C32"/>
  <c r="C34"/>
  <c r="C36"/>
  <c r="D18"/>
  <c r="D32"/>
  <c r="D34"/>
  <c r="D36"/>
  <c r="E23"/>
  <c r="J23"/>
  <c r="K23"/>
  <c r="E18"/>
  <c r="E32"/>
  <c r="E34"/>
  <c r="E36"/>
  <c r="J18"/>
  <c r="J32"/>
  <c r="J34"/>
  <c r="J36"/>
  <c r="K35"/>
  <c r="K10"/>
  <c r="K11"/>
  <c r="K12"/>
  <c r="K13"/>
  <c r="K14"/>
  <c r="K15"/>
  <c r="K16"/>
  <c r="K19"/>
  <c r="K24"/>
  <c r="K26"/>
  <c r="K27"/>
  <c r="K28"/>
  <c r="K29"/>
  <c r="K30"/>
  <c r="K31"/>
  <c r="K32"/>
  <c r="K18"/>
  <c r="K33"/>
  <c r="K34"/>
  <c r="K36"/>
  <c r="H122" i="19"/>
  <c r="I122"/>
  <c r="H123"/>
  <c r="I123"/>
  <c r="H121"/>
  <c r="I121"/>
  <c r="D122"/>
  <c r="H120"/>
  <c r="I120"/>
  <c r="D123"/>
  <c r="D121"/>
  <c r="D120"/>
  <c r="D125"/>
  <c r="H125"/>
  <c r="F115"/>
  <c r="H115"/>
  <c r="I115"/>
  <c r="J7"/>
  <c r="J8"/>
  <c r="J9"/>
  <c r="J10"/>
  <c r="J11"/>
  <c r="J12"/>
  <c r="J13"/>
  <c r="J14"/>
  <c r="J15"/>
  <c r="J1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E115"/>
  <c r="F116"/>
  <c r="I125"/>
  <c r="J115"/>
  <c r="I116"/>
  <c r="I12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F43" i="18"/>
  <c r="F38"/>
  <c r="F33"/>
  <c r="F28"/>
  <c r="G33"/>
  <c r="F46"/>
  <c r="F41"/>
  <c r="F45"/>
  <c r="F40"/>
  <c r="F35"/>
  <c r="F36"/>
  <c r="F30"/>
  <c r="F31"/>
  <c r="F48"/>
  <c r="E38"/>
  <c r="E33"/>
  <c r="G43"/>
  <c r="G38"/>
  <c r="E28"/>
  <c r="G40"/>
  <c r="G35"/>
  <c r="G30"/>
  <c r="E45"/>
  <c r="G45"/>
  <c r="E30"/>
  <c r="E43"/>
  <c r="G44"/>
  <c r="G46"/>
  <c r="G39"/>
  <c r="G34"/>
  <c r="G36"/>
  <c r="E44"/>
  <c r="E39"/>
  <c r="E34"/>
  <c r="G41"/>
  <c r="G24"/>
  <c r="F24"/>
  <c r="E24"/>
  <c r="H10"/>
  <c r="H11"/>
  <c r="H12"/>
  <c r="H13"/>
  <c r="H14"/>
  <c r="H15"/>
  <c r="H16"/>
  <c r="H17"/>
  <c r="H18"/>
  <c r="H19"/>
  <c r="H20"/>
  <c r="H21"/>
  <c r="H22"/>
  <c r="H23"/>
  <c r="A10"/>
  <c r="A11"/>
  <c r="A12"/>
  <c r="A13"/>
  <c r="A14"/>
  <c r="A15"/>
  <c r="A16"/>
  <c r="A17"/>
  <c r="A18"/>
  <c r="A19"/>
  <c r="A20"/>
  <c r="A21"/>
  <c r="A22"/>
  <c r="A23"/>
  <c r="E29"/>
  <c r="G29"/>
  <c r="E25"/>
  <c r="E46"/>
  <c r="G31"/>
  <c r="G48"/>
  <c r="G25"/>
  <c r="E35"/>
  <c r="E36"/>
  <c r="E40"/>
  <c r="E41"/>
  <c r="E31"/>
  <c r="E48"/>
  <c r="A14" i="40"/>
  <c r="A15"/>
  <c r="A16"/>
  <c r="A17"/>
  <c r="A18"/>
  <c r="A19"/>
  <c r="A20"/>
  <c r="A21"/>
  <c r="A22"/>
  <c r="H11"/>
  <c r="C37" i="7"/>
  <c r="C49"/>
  <c r="H57"/>
  <c r="C51"/>
  <c r="A15"/>
  <c r="A34"/>
  <c r="A35"/>
  <c r="A23"/>
  <c r="A32"/>
  <c r="A22"/>
  <c r="A29"/>
  <c r="G57"/>
  <c r="I57"/>
  <c r="I58"/>
  <c r="B37"/>
  <c r="D37"/>
  <c r="D49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B57"/>
  <c r="B51"/>
  <c r="B49"/>
  <c r="D51"/>
  <c r="D38"/>
  <c r="D48"/>
  <c r="D50"/>
  <c r="D52"/>
  <c r="C54"/>
  <c r="B48"/>
  <c r="B50"/>
  <c r="B52"/>
  <c r="C55"/>
  <c r="C48"/>
  <c r="C50"/>
  <c r="C52"/>
  <c r="C56"/>
  <c r="C57"/>
  <c r="D55"/>
  <c r="D56"/>
  <c r="D54"/>
  <c r="D57"/>
  <c r="C37" i="11"/>
  <c r="C49"/>
  <c r="H57"/>
  <c r="C51"/>
  <c r="A15"/>
  <c r="A34"/>
  <c r="A35"/>
  <c r="A23"/>
  <c r="A32"/>
  <c r="A22"/>
  <c r="A29"/>
  <c r="G57"/>
  <c r="I57"/>
  <c r="I58"/>
  <c r="B37"/>
  <c r="D37"/>
  <c r="D38"/>
  <c r="B57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B49"/>
  <c r="B51"/>
  <c r="D49"/>
  <c r="D51"/>
  <c r="D48"/>
  <c r="D50"/>
  <c r="D52"/>
  <c r="C54"/>
  <c r="D54"/>
  <c r="B48"/>
  <c r="B50"/>
  <c r="B52"/>
  <c r="C55"/>
  <c r="D55"/>
  <c r="C48"/>
  <c r="C50"/>
  <c r="C52"/>
  <c r="C56"/>
  <c r="D56"/>
  <c r="D57"/>
  <c r="C57"/>
  <c r="A15" i="15"/>
  <c r="A34"/>
  <c r="A35"/>
  <c r="A23"/>
  <c r="A32"/>
  <c r="A13"/>
  <c r="B57"/>
  <c r="A22"/>
  <c r="A29"/>
  <c r="H57"/>
  <c r="G57"/>
  <c r="I57"/>
  <c r="I58"/>
  <c r="B37"/>
  <c r="C37"/>
  <c r="D37"/>
  <c r="D38"/>
  <c r="A19"/>
  <c r="A20"/>
  <c r="A8"/>
  <c r="A9"/>
  <c r="A10"/>
  <c r="A11"/>
  <c r="A12"/>
  <c r="A14"/>
  <c r="A16"/>
  <c r="A17"/>
  <c r="A18"/>
  <c r="A21"/>
  <c r="A24"/>
  <c r="A25"/>
  <c r="A26"/>
  <c r="A27"/>
  <c r="A28"/>
  <c r="A30"/>
  <c r="A31"/>
  <c r="A33"/>
  <c r="A36"/>
  <c r="A7"/>
  <c r="B49"/>
  <c r="B51"/>
  <c r="C49"/>
  <c r="C51"/>
  <c r="D49"/>
  <c r="D51"/>
  <c r="D48"/>
  <c r="D50"/>
  <c r="D52"/>
  <c r="C54"/>
  <c r="B48"/>
  <c r="B50"/>
  <c r="B52"/>
  <c r="C55"/>
  <c r="C48"/>
  <c r="C50"/>
  <c r="C52"/>
  <c r="C56"/>
  <c r="C57"/>
  <c r="D55"/>
  <c r="D56"/>
  <c r="D54"/>
  <c r="D57"/>
  <c r="B57" i="5"/>
  <c r="C37"/>
  <c r="C49"/>
  <c r="H57"/>
  <c r="C51"/>
  <c r="A15"/>
  <c r="D37"/>
  <c r="D49"/>
  <c r="I57"/>
  <c r="D51"/>
  <c r="B37"/>
  <c r="B49"/>
  <c r="G57"/>
  <c r="B51"/>
  <c r="A34"/>
  <c r="A35"/>
  <c r="A23"/>
  <c r="A32"/>
  <c r="A22"/>
  <c r="A29"/>
  <c r="I58"/>
  <c r="D38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B48"/>
  <c r="B50"/>
  <c r="B52"/>
  <c r="C55"/>
  <c r="D55"/>
  <c r="C48"/>
  <c r="C50"/>
  <c r="C52"/>
  <c r="C56"/>
  <c r="D56"/>
  <c r="D48"/>
  <c r="D50"/>
  <c r="D52"/>
  <c r="C54"/>
  <c r="D54"/>
  <c r="C57"/>
  <c r="B57" i="4"/>
  <c r="C37"/>
  <c r="C49"/>
  <c r="C50"/>
  <c r="H57"/>
  <c r="C51"/>
  <c r="D37"/>
  <c r="D49"/>
  <c r="D50"/>
  <c r="I57"/>
  <c r="D51"/>
  <c r="D52"/>
  <c r="B37"/>
  <c r="B49"/>
  <c r="B50"/>
  <c r="G57"/>
  <c r="B51"/>
  <c r="D38"/>
  <c r="B52"/>
  <c r="C55"/>
  <c r="D55"/>
  <c r="C54"/>
  <c r="D54"/>
  <c r="C52"/>
  <c r="C56"/>
  <c r="I58"/>
  <c r="C57"/>
  <c r="D56"/>
  <c r="D57"/>
  <c r="C37" i="10"/>
  <c r="C49"/>
  <c r="H57"/>
  <c r="C51"/>
  <c r="A15"/>
  <c r="B37"/>
  <c r="B49"/>
  <c r="G57"/>
  <c r="B51"/>
  <c r="D37"/>
  <c r="D49"/>
  <c r="I57"/>
  <c r="D51"/>
  <c r="A34"/>
  <c r="A35"/>
  <c r="A23"/>
  <c r="A32"/>
  <c r="A22"/>
  <c r="A29"/>
  <c r="I58"/>
  <c r="D38"/>
  <c r="B57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D48"/>
  <c r="D50"/>
  <c r="D52"/>
  <c r="C54"/>
  <c r="B48"/>
  <c r="B50"/>
  <c r="B52"/>
  <c r="C55"/>
  <c r="C48"/>
  <c r="C50"/>
  <c r="C52"/>
  <c r="C56"/>
  <c r="C57"/>
  <c r="D55"/>
  <c r="D56"/>
  <c r="D54"/>
  <c r="D57"/>
  <c r="C37" i="9"/>
  <c r="C49"/>
  <c r="H57"/>
  <c r="C51"/>
  <c r="A15"/>
  <c r="B37"/>
  <c r="B49"/>
  <c r="G57"/>
  <c r="B51"/>
  <c r="D37"/>
  <c r="D49"/>
  <c r="I57"/>
  <c r="D51"/>
  <c r="A34"/>
  <c r="A35"/>
  <c r="A23"/>
  <c r="A32"/>
  <c r="A22"/>
  <c r="A29"/>
  <c r="I58"/>
  <c r="D38"/>
  <c r="B57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D48"/>
  <c r="D50"/>
  <c r="D52"/>
  <c r="C54"/>
  <c r="D54"/>
  <c r="B48"/>
  <c r="B50"/>
  <c r="B52"/>
  <c r="C55"/>
  <c r="D55"/>
  <c r="C48"/>
  <c r="C50"/>
  <c r="C52"/>
  <c r="C56"/>
  <c r="D56"/>
  <c r="D57"/>
  <c r="C57"/>
  <c r="C37" i="6"/>
  <c r="C49"/>
  <c r="H57"/>
  <c r="C51"/>
  <c r="A15"/>
  <c r="D37"/>
  <c r="D49"/>
  <c r="I57"/>
  <c r="D51"/>
  <c r="B37"/>
  <c r="B49"/>
  <c r="G57"/>
  <c r="B51"/>
  <c r="A34"/>
  <c r="A35"/>
  <c r="A23"/>
  <c r="A32"/>
  <c r="A22"/>
  <c r="A24"/>
  <c r="A29"/>
  <c r="I58"/>
  <c r="A19"/>
  <c r="A20"/>
  <c r="A8"/>
  <c r="A9"/>
  <c r="A10"/>
  <c r="A11"/>
  <c r="A12"/>
  <c r="A13"/>
  <c r="A14"/>
  <c r="A16"/>
  <c r="A17"/>
  <c r="A18"/>
  <c r="A21"/>
  <c r="A25"/>
  <c r="A26"/>
  <c r="A27"/>
  <c r="A28"/>
  <c r="A30"/>
  <c r="A31"/>
  <c r="A33"/>
  <c r="A36"/>
  <c r="A7"/>
  <c r="B57"/>
  <c r="D38"/>
  <c r="B48"/>
  <c r="B50"/>
  <c r="B52"/>
  <c r="C55"/>
  <c r="D55"/>
  <c r="C48"/>
  <c r="C50"/>
  <c r="C52"/>
  <c r="C56"/>
  <c r="D56"/>
  <c r="D48"/>
  <c r="D50"/>
  <c r="D52"/>
  <c r="C54"/>
  <c r="C57"/>
  <c r="D54"/>
  <c r="D57"/>
  <c r="C37" i="8"/>
  <c r="C49"/>
  <c r="H57"/>
  <c r="C51"/>
  <c r="A15"/>
  <c r="B37"/>
  <c r="B49"/>
  <c r="G57"/>
  <c r="B51"/>
  <c r="D37"/>
  <c r="D49"/>
  <c r="I57"/>
  <c r="D51"/>
  <c r="A34"/>
  <c r="A35"/>
  <c r="A23"/>
  <c r="A32"/>
  <c r="A22"/>
  <c r="A29"/>
  <c r="I58"/>
  <c r="B57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D38"/>
  <c r="D48"/>
  <c r="D50"/>
  <c r="D52"/>
  <c r="C54"/>
  <c r="B48"/>
  <c r="B50"/>
  <c r="B52"/>
  <c r="C55"/>
  <c r="C48"/>
  <c r="C50"/>
  <c r="C52"/>
  <c r="C56"/>
  <c r="C57"/>
  <c r="D55"/>
  <c r="D56"/>
  <c r="D54"/>
  <c r="D57"/>
  <c r="A15" i="14"/>
  <c r="D37"/>
  <c r="D49"/>
  <c r="I57"/>
  <c r="D51"/>
  <c r="C37"/>
  <c r="C49"/>
  <c r="H57"/>
  <c r="C51"/>
  <c r="B37"/>
  <c r="B49"/>
  <c r="G57"/>
  <c r="B51"/>
  <c r="A34"/>
  <c r="A35"/>
  <c r="A23"/>
  <c r="A32"/>
  <c r="B57"/>
  <c r="A22"/>
  <c r="A29"/>
  <c r="I58"/>
  <c r="D38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D48"/>
  <c r="D50"/>
  <c r="D52"/>
  <c r="C54"/>
  <c r="B48"/>
  <c r="B50"/>
  <c r="B52"/>
  <c r="C55"/>
  <c r="C48"/>
  <c r="C50"/>
  <c r="C52"/>
  <c r="C56"/>
  <c r="C57"/>
  <c r="D54"/>
  <c r="D55"/>
  <c r="D56"/>
  <c r="D57"/>
  <c r="B57" i="13"/>
  <c r="H57"/>
  <c r="C51"/>
  <c r="C37"/>
  <c r="C49"/>
  <c r="A15"/>
  <c r="D37"/>
  <c r="D49"/>
  <c r="I57"/>
  <c r="D51"/>
  <c r="B37"/>
  <c r="B49"/>
  <c r="G57"/>
  <c r="B51"/>
  <c r="A34"/>
  <c r="A35"/>
  <c r="A23"/>
  <c r="A32"/>
  <c r="A33"/>
  <c r="A22"/>
  <c r="A29"/>
  <c r="I58"/>
  <c r="D38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6"/>
  <c r="A7"/>
  <c r="B48"/>
  <c r="B50"/>
  <c r="B52"/>
  <c r="C55"/>
  <c r="D55"/>
  <c r="C48"/>
  <c r="C50"/>
  <c r="C52"/>
  <c r="C56"/>
  <c r="D56"/>
  <c r="D48"/>
  <c r="D50"/>
  <c r="D52"/>
  <c r="C54"/>
  <c r="D54"/>
  <c r="D57"/>
  <c r="C57"/>
  <c r="C37" i="12"/>
  <c r="C49"/>
  <c r="H57"/>
  <c r="C51"/>
  <c r="A15"/>
  <c r="D37"/>
  <c r="D49"/>
  <c r="I57"/>
  <c r="D51"/>
  <c r="B37"/>
  <c r="B49"/>
  <c r="G57"/>
  <c r="B51"/>
  <c r="A34"/>
  <c r="A35"/>
  <c r="A23"/>
  <c r="A32"/>
  <c r="A22"/>
  <c r="A29"/>
  <c r="I58"/>
  <c r="D38"/>
  <c r="B57"/>
  <c r="A19"/>
  <c r="A20"/>
  <c r="A8"/>
  <c r="A9"/>
  <c r="A10"/>
  <c r="A11"/>
  <c r="A12"/>
  <c r="A13"/>
  <c r="A14"/>
  <c r="A16"/>
  <c r="A17"/>
  <c r="A18"/>
  <c r="A21"/>
  <c r="A24"/>
  <c r="A25"/>
  <c r="A26"/>
  <c r="A27"/>
  <c r="A28"/>
  <c r="A30"/>
  <c r="A31"/>
  <c r="A33"/>
  <c r="A36"/>
  <c r="A7"/>
  <c r="D48"/>
  <c r="D50"/>
  <c r="D52"/>
  <c r="C54"/>
  <c r="D54"/>
  <c r="B48"/>
  <c r="B50"/>
  <c r="B52"/>
  <c r="C55"/>
  <c r="D55"/>
  <c r="C48"/>
  <c r="C50"/>
  <c r="C52"/>
  <c r="C56"/>
  <c r="D56"/>
  <c r="D57"/>
  <c r="C57"/>
  <c r="A8" i="1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D37"/>
  <c r="D49"/>
  <c r="D50"/>
  <c r="I57"/>
  <c r="D51"/>
  <c r="D52"/>
  <c r="C56"/>
  <c r="D56"/>
  <c r="C37"/>
  <c r="C49"/>
  <c r="C50"/>
  <c r="H57"/>
  <c r="C51"/>
  <c r="C52"/>
  <c r="C55"/>
  <c r="D55"/>
  <c r="B37"/>
  <c r="B49"/>
  <c r="B50"/>
  <c r="G57"/>
  <c r="B51"/>
  <c r="B52"/>
  <c r="C54"/>
  <c r="D54"/>
  <c r="B57"/>
  <c r="I58"/>
  <c r="D38"/>
  <c r="A7"/>
  <c r="D57"/>
  <c r="C57"/>
  <c r="F61" i="36"/>
  <c r="F19"/>
  <c r="F18"/>
  <c r="F120"/>
  <c r="F45"/>
  <c r="F103"/>
  <c r="F104"/>
  <c r="F105"/>
  <c r="F109"/>
  <c r="F110"/>
  <c r="F111"/>
  <c r="F112"/>
  <c r="F113"/>
  <c r="F114"/>
  <c r="F119"/>
  <c r="F99"/>
  <c r="F100"/>
  <c r="F101"/>
  <c r="F102"/>
  <c r="F106"/>
  <c r="F107"/>
  <c r="F108"/>
  <c r="F89"/>
  <c r="F90"/>
  <c r="F91"/>
  <c r="F92"/>
  <c r="F93"/>
  <c r="F94"/>
  <c r="F95"/>
  <c r="F96"/>
  <c r="F97"/>
  <c r="F98"/>
  <c r="F34"/>
  <c r="F49"/>
  <c r="F86"/>
  <c r="F87"/>
  <c r="F88"/>
  <c r="F80"/>
  <c r="F81"/>
  <c r="F82"/>
  <c r="F83"/>
  <c r="F84"/>
  <c r="F67"/>
  <c r="F68"/>
  <c r="F69"/>
  <c r="F70"/>
  <c r="F71"/>
  <c r="F72"/>
  <c r="F73"/>
  <c r="F74"/>
  <c r="F75"/>
  <c r="F76"/>
  <c r="F77"/>
  <c r="F78"/>
  <c r="F79"/>
  <c r="F54"/>
  <c r="F55"/>
  <c r="F56"/>
  <c r="F57"/>
  <c r="F58"/>
  <c r="F66"/>
  <c r="F51"/>
  <c r="F17"/>
  <c r="F29"/>
  <c r="F30"/>
  <c r="F31"/>
  <c r="F32"/>
  <c r="F33"/>
  <c r="F35"/>
  <c r="F36"/>
  <c r="F37"/>
  <c r="F38"/>
  <c r="F39"/>
  <c r="F40"/>
  <c r="F41"/>
  <c r="F53"/>
  <c r="F59"/>
  <c r="F60"/>
  <c r="F65"/>
  <c r="F85"/>
  <c r="F52"/>
  <c r="F24"/>
  <c r="F42"/>
  <c r="F43"/>
  <c r="F44"/>
  <c r="F46"/>
  <c r="F47"/>
  <c r="F48"/>
  <c r="F50"/>
  <c r="F27"/>
  <c r="F28"/>
  <c r="F14"/>
  <c r="F15"/>
  <c r="F16"/>
  <c r="F20"/>
  <c r="F21"/>
  <c r="F22"/>
  <c r="F23"/>
  <c r="F25"/>
  <c r="F26"/>
  <c r="D115"/>
  <c r="E115"/>
  <c r="C115"/>
  <c r="F9"/>
  <c r="F10"/>
  <c r="F11"/>
  <c r="F12"/>
  <c r="F13"/>
  <c r="B115"/>
  <c r="F118"/>
  <c r="F115"/>
  <c r="F121"/>
  <c r="F123"/>
  <c r="E7"/>
  <c r="E116"/>
  <c r="D7"/>
  <c r="D116"/>
  <c r="C7"/>
  <c r="C116"/>
  <c r="B7"/>
  <c r="B116"/>
  <c r="F7"/>
  <c r="F116"/>
  <c r="E45" i="31"/>
  <c r="D45"/>
  <c r="B45"/>
  <c r="E44"/>
  <c r="D44"/>
  <c r="C44"/>
  <c r="B44"/>
  <c r="E46"/>
  <c r="E47"/>
  <c r="D46"/>
  <c r="D47"/>
  <c r="C46"/>
  <c r="B46"/>
  <c r="B47"/>
  <c r="C45"/>
  <c r="C47"/>
  <c r="F47"/>
  <c r="F40"/>
  <c r="F41"/>
  <c r="F39"/>
  <c r="F42"/>
  <c r="D27"/>
  <c r="D29"/>
  <c r="D35"/>
  <c r="C33"/>
  <c r="C14"/>
  <c r="A15"/>
  <c r="C15"/>
  <c r="E14"/>
  <c r="A34"/>
  <c r="A35"/>
  <c r="A9"/>
  <c r="A11"/>
  <c r="A12"/>
  <c r="A14"/>
  <c r="A18"/>
  <c r="A25"/>
  <c r="D8"/>
  <c r="D9"/>
  <c r="D10"/>
  <c r="D11"/>
  <c r="D12"/>
  <c r="D13"/>
  <c r="D16"/>
  <c r="D17"/>
  <c r="D18"/>
  <c r="D19"/>
  <c r="D20"/>
  <c r="D21"/>
  <c r="D22"/>
  <c r="D23"/>
  <c r="C24"/>
  <c r="E29"/>
  <c r="C30"/>
  <c r="E31"/>
  <c r="C32"/>
  <c r="A23"/>
  <c r="A24"/>
  <c r="A21"/>
  <c r="A22"/>
  <c r="A29"/>
  <c r="A19"/>
  <c r="A20"/>
  <c r="A36"/>
  <c r="A33"/>
  <c r="A31"/>
  <c r="A30"/>
  <c r="A28"/>
  <c r="A27"/>
  <c r="A26"/>
  <c r="A17"/>
  <c r="A16"/>
  <c r="A13"/>
  <c r="A32"/>
  <c r="A8"/>
  <c r="A7"/>
  <c r="A10"/>
  <c r="D34"/>
  <c r="D28"/>
  <c r="D26"/>
  <c r="C31"/>
  <c r="C25"/>
  <c r="E15"/>
  <c r="D36"/>
  <c r="E32"/>
  <c r="E30"/>
  <c r="E24"/>
  <c r="C35"/>
  <c r="C29"/>
  <c r="C27"/>
  <c r="C23"/>
  <c r="C19"/>
  <c r="C13"/>
  <c r="C11"/>
  <c r="C9"/>
  <c r="C36"/>
  <c r="C34"/>
  <c r="C28"/>
  <c r="C26"/>
  <c r="C22"/>
  <c r="C20"/>
  <c r="C18"/>
  <c r="C12"/>
  <c r="C10"/>
  <c r="D32"/>
  <c r="D30"/>
  <c r="D24"/>
  <c r="E36"/>
  <c r="E34"/>
  <c r="E28"/>
  <c r="E26"/>
  <c r="E22"/>
  <c r="E20"/>
  <c r="E18"/>
  <c r="C16"/>
  <c r="C8"/>
  <c r="E16"/>
  <c r="E12"/>
  <c r="E10"/>
  <c r="E8"/>
  <c r="E35"/>
  <c r="E33"/>
  <c r="E27"/>
  <c r="E25"/>
  <c r="E23"/>
  <c r="E21"/>
  <c r="E19"/>
  <c r="E17"/>
  <c r="E13"/>
  <c r="E11"/>
  <c r="E9"/>
  <c r="D14"/>
  <c r="D33"/>
  <c r="D31"/>
  <c r="D25"/>
  <c r="D15"/>
  <c r="C21"/>
  <c r="C17"/>
  <c r="B34"/>
  <c r="F34"/>
  <c r="B33"/>
  <c r="F33"/>
  <c r="B29"/>
  <c r="F29"/>
  <c r="B26"/>
  <c r="F26"/>
  <c r="B23"/>
  <c r="F23"/>
  <c r="B21"/>
  <c r="F21"/>
  <c r="B20"/>
  <c r="F20"/>
  <c r="B17"/>
  <c r="F17"/>
  <c r="B13"/>
  <c r="F13"/>
  <c r="B12"/>
  <c r="F12"/>
  <c r="B11"/>
  <c r="F11"/>
  <c r="B9"/>
  <c r="F9"/>
  <c r="B8"/>
  <c r="F8"/>
  <c r="B31"/>
  <c r="F31"/>
  <c r="B19"/>
  <c r="F19"/>
  <c r="B25"/>
  <c r="F25"/>
  <c r="B27"/>
  <c r="F27"/>
  <c r="B35"/>
  <c r="F35"/>
  <c r="E7"/>
  <c r="E37"/>
  <c r="B30"/>
  <c r="F30"/>
  <c r="B36"/>
  <c r="F36"/>
  <c r="B14"/>
  <c r="F14"/>
  <c r="D7"/>
  <c r="D37"/>
  <c r="B10"/>
  <c r="F10"/>
  <c r="B16"/>
  <c r="F16"/>
  <c r="B18"/>
  <c r="F18"/>
  <c r="B22"/>
  <c r="F22"/>
  <c r="B24"/>
  <c r="F24"/>
  <c r="B28"/>
  <c r="F28"/>
  <c r="B32"/>
  <c r="F32"/>
  <c r="B15"/>
  <c r="F15"/>
  <c r="C7"/>
  <c r="C37"/>
  <c r="B7"/>
  <c r="B37"/>
  <c r="F7"/>
  <c r="F37"/>
  <c r="F43"/>
  <c r="E49" i="27"/>
  <c r="E47"/>
  <c r="E46"/>
  <c r="C62"/>
  <c r="D62"/>
  <c r="B62"/>
  <c r="E56"/>
  <c r="E57"/>
  <c r="E58"/>
  <c r="E59"/>
  <c r="E60"/>
  <c r="E61"/>
  <c r="D5"/>
  <c r="B13"/>
  <c r="C13"/>
  <c r="D13"/>
  <c r="A13"/>
  <c r="B12"/>
  <c r="C12"/>
  <c r="D12"/>
  <c r="A32"/>
  <c r="A33"/>
  <c r="A7"/>
  <c r="A9"/>
  <c r="A10"/>
  <c r="A12"/>
  <c r="A16"/>
  <c r="A23"/>
  <c r="B5"/>
  <c r="C5"/>
  <c r="B6"/>
  <c r="C6"/>
  <c r="D6"/>
  <c r="B7"/>
  <c r="C7"/>
  <c r="D7"/>
  <c r="B8"/>
  <c r="C8"/>
  <c r="D8"/>
  <c r="B9"/>
  <c r="C9"/>
  <c r="D9"/>
  <c r="B10"/>
  <c r="C10"/>
  <c r="D10"/>
  <c r="B11"/>
  <c r="C11"/>
  <c r="D11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A21"/>
  <c r="A22"/>
  <c r="A19"/>
  <c r="A20"/>
  <c r="A27"/>
  <c r="A17"/>
  <c r="A18"/>
  <c r="A34"/>
  <c r="A31"/>
  <c r="A29"/>
  <c r="A28"/>
  <c r="A26"/>
  <c r="A25"/>
  <c r="A24"/>
  <c r="A15"/>
  <c r="A14"/>
  <c r="A11"/>
  <c r="A30"/>
  <c r="A6"/>
  <c r="A5"/>
  <c r="A8"/>
  <c r="E37"/>
  <c r="E38"/>
  <c r="E39"/>
  <c r="E40"/>
  <c r="E41"/>
  <c r="E42"/>
  <c r="E43"/>
  <c r="E44"/>
  <c r="E45"/>
  <c r="E48"/>
  <c r="E50"/>
  <c r="E51"/>
  <c r="E52"/>
  <c r="E53"/>
  <c r="E54"/>
  <c r="E55"/>
  <c r="E62"/>
  <c r="B35"/>
  <c r="B64"/>
  <c r="D35"/>
  <c r="D64"/>
  <c r="E13"/>
  <c r="C35"/>
  <c r="C64"/>
  <c r="E12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1"/>
  <c r="E10"/>
  <c r="E9"/>
  <c r="E8"/>
  <c r="E7"/>
  <c r="E6"/>
  <c r="E5"/>
  <c r="E35"/>
  <c r="E64"/>
  <c r="E53" i="28"/>
  <c r="E54"/>
  <c r="E55"/>
  <c r="E56"/>
  <c r="E57"/>
  <c r="E58"/>
  <c r="E59"/>
  <c r="E60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B31"/>
  <c r="E31"/>
  <c r="C32"/>
  <c r="C33"/>
  <c r="C34"/>
  <c r="C5"/>
  <c r="B7"/>
  <c r="B8"/>
  <c r="B9"/>
  <c r="B10"/>
  <c r="B11"/>
  <c r="B12"/>
  <c r="E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2"/>
  <c r="B33"/>
  <c r="B34"/>
  <c r="B5"/>
  <c r="B6"/>
  <c r="A13"/>
  <c r="E13"/>
  <c r="A32"/>
  <c r="A33"/>
  <c r="A7"/>
  <c r="A9"/>
  <c r="A10"/>
  <c r="A12"/>
  <c r="A16"/>
  <c r="A23"/>
  <c r="E22"/>
  <c r="E28"/>
  <c r="E30"/>
  <c r="A21"/>
  <c r="A22"/>
  <c r="A19"/>
  <c r="A20"/>
  <c r="A27"/>
  <c r="A17"/>
  <c r="A18"/>
  <c r="A34"/>
  <c r="A31"/>
  <c r="A29"/>
  <c r="A28"/>
  <c r="A26"/>
  <c r="A25"/>
  <c r="A24"/>
  <c r="A15"/>
  <c r="A14"/>
  <c r="A11"/>
  <c r="A30"/>
  <c r="A6"/>
  <c r="A5"/>
  <c r="A8"/>
  <c r="E61"/>
  <c r="E65"/>
  <c r="E66"/>
  <c r="E64"/>
  <c r="E63"/>
  <c r="E62"/>
  <c r="E52"/>
  <c r="E51"/>
  <c r="E37"/>
  <c r="E38"/>
  <c r="E39"/>
  <c r="E40"/>
  <c r="E41"/>
  <c r="E42"/>
  <c r="E43"/>
  <c r="E44"/>
  <c r="E45"/>
  <c r="E46"/>
  <c r="E47"/>
  <c r="E48"/>
  <c r="E49"/>
  <c r="E50"/>
  <c r="D67"/>
  <c r="C67"/>
  <c r="B67"/>
  <c r="E29"/>
  <c r="E23"/>
  <c r="E33"/>
  <c r="E27"/>
  <c r="E25"/>
  <c r="E21"/>
  <c r="E17"/>
  <c r="E11"/>
  <c r="E9"/>
  <c r="E7"/>
  <c r="E34"/>
  <c r="E32"/>
  <c r="E26"/>
  <c r="E24"/>
  <c r="E20"/>
  <c r="E18"/>
  <c r="E16"/>
  <c r="E10"/>
  <c r="E8"/>
  <c r="E14"/>
  <c r="D35"/>
  <c r="D69"/>
  <c r="E6"/>
  <c r="E19"/>
  <c r="E67"/>
  <c r="C35"/>
  <c r="E15"/>
  <c r="E5"/>
  <c r="B35"/>
  <c r="C69"/>
  <c r="E35"/>
  <c r="E69"/>
  <c r="B69"/>
  <c r="E59" i="29"/>
  <c r="E60"/>
  <c r="E61"/>
  <c r="E6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12"/>
  <c r="C6"/>
  <c r="C7"/>
  <c r="C8"/>
  <c r="C9"/>
  <c r="C10"/>
  <c r="C11"/>
  <c r="C5"/>
  <c r="B6"/>
  <c r="D6"/>
  <c r="B7"/>
  <c r="D7"/>
  <c r="B8"/>
  <c r="D8"/>
  <c r="B9"/>
  <c r="D9"/>
  <c r="B10"/>
  <c r="D10"/>
  <c r="B11"/>
  <c r="D11"/>
  <c r="B12"/>
  <c r="D12"/>
  <c r="B13"/>
  <c r="D13"/>
  <c r="B14"/>
  <c r="D14"/>
  <c r="B15"/>
  <c r="D15"/>
  <c r="B16"/>
  <c r="D16"/>
  <c r="B17"/>
  <c r="D17"/>
  <c r="B18"/>
  <c r="D18"/>
  <c r="B19"/>
  <c r="D19"/>
  <c r="B20"/>
  <c r="D20"/>
  <c r="B21"/>
  <c r="D21"/>
  <c r="B22"/>
  <c r="D22"/>
  <c r="B23"/>
  <c r="D23"/>
  <c r="B24"/>
  <c r="D24"/>
  <c r="B25"/>
  <c r="D25"/>
  <c r="E25"/>
  <c r="B26"/>
  <c r="D26"/>
  <c r="B27"/>
  <c r="D27"/>
  <c r="E27"/>
  <c r="B28"/>
  <c r="D28"/>
  <c r="B29"/>
  <c r="D29"/>
  <c r="B30"/>
  <c r="D30"/>
  <c r="B31"/>
  <c r="D31"/>
  <c r="B32"/>
  <c r="D32"/>
  <c r="B33"/>
  <c r="D33"/>
  <c r="E33"/>
  <c r="B34"/>
  <c r="D34"/>
  <c r="D5"/>
  <c r="B5"/>
  <c r="E42"/>
  <c r="A13"/>
  <c r="A32"/>
  <c r="A33"/>
  <c r="A7"/>
  <c r="A9"/>
  <c r="A10"/>
  <c r="A12"/>
  <c r="A16"/>
  <c r="A23"/>
  <c r="E5"/>
  <c r="E6"/>
  <c r="E7"/>
  <c r="E8"/>
  <c r="E9"/>
  <c r="E10"/>
  <c r="E11"/>
  <c r="E14"/>
  <c r="E15"/>
  <c r="E16"/>
  <c r="E17"/>
  <c r="E18"/>
  <c r="E19"/>
  <c r="E20"/>
  <c r="E21"/>
  <c r="A21"/>
  <c r="A22"/>
  <c r="A19"/>
  <c r="A20"/>
  <c r="A27"/>
  <c r="A17"/>
  <c r="A18"/>
  <c r="A34"/>
  <c r="A31"/>
  <c r="A29"/>
  <c r="A28"/>
  <c r="A26"/>
  <c r="A25"/>
  <c r="A24"/>
  <c r="A15"/>
  <c r="A14"/>
  <c r="A11"/>
  <c r="A30"/>
  <c r="A6"/>
  <c r="A5"/>
  <c r="A8"/>
  <c r="E38"/>
  <c r="E39"/>
  <c r="E40"/>
  <c r="E41"/>
  <c r="E43"/>
  <c r="E44"/>
  <c r="E45"/>
  <c r="E46"/>
  <c r="E47"/>
  <c r="E48"/>
  <c r="E49"/>
  <c r="E50"/>
  <c r="E51"/>
  <c r="E52"/>
  <c r="E53"/>
  <c r="E54"/>
  <c r="E55"/>
  <c r="E56"/>
  <c r="E57"/>
  <c r="E58"/>
  <c r="E63"/>
  <c r="E64"/>
  <c r="E37"/>
  <c r="D65"/>
  <c r="C65"/>
  <c r="B65"/>
  <c r="D35"/>
  <c r="D67"/>
  <c r="E32"/>
  <c r="E26"/>
  <c r="E24"/>
  <c r="E65"/>
  <c r="E34"/>
  <c r="B35"/>
  <c r="E30"/>
  <c r="E28"/>
  <c r="E22"/>
  <c r="C35"/>
  <c r="C67"/>
  <c r="E12"/>
  <c r="E31"/>
  <c r="E29"/>
  <c r="E23"/>
  <c r="E13"/>
  <c r="B67"/>
  <c r="E35"/>
  <c r="E67"/>
  <c r="E53" i="30"/>
  <c r="E52"/>
  <c r="E51"/>
  <c r="E44"/>
  <c r="B6"/>
  <c r="C6"/>
  <c r="D6"/>
  <c r="B7"/>
  <c r="C7"/>
  <c r="D7"/>
  <c r="B8"/>
  <c r="C8"/>
  <c r="D8"/>
  <c r="B9"/>
  <c r="C9"/>
  <c r="D9"/>
  <c r="B10"/>
  <c r="C10"/>
  <c r="D10"/>
  <c r="B11"/>
  <c r="C11"/>
  <c r="D11"/>
  <c r="B12"/>
  <c r="C12"/>
  <c r="D12"/>
  <c r="B13"/>
  <c r="C13"/>
  <c r="D13"/>
  <c r="B14"/>
  <c r="C14"/>
  <c r="D14"/>
  <c r="B15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  <c r="B27"/>
  <c r="C27"/>
  <c r="D27"/>
  <c r="B28"/>
  <c r="C28"/>
  <c r="D28"/>
  <c r="B29"/>
  <c r="C29"/>
  <c r="D29"/>
  <c r="B30"/>
  <c r="C30"/>
  <c r="D30"/>
  <c r="B31"/>
  <c r="C31"/>
  <c r="D31"/>
  <c r="B32"/>
  <c r="C32"/>
  <c r="D32"/>
  <c r="B33"/>
  <c r="C33"/>
  <c r="D33"/>
  <c r="B34"/>
  <c r="C34"/>
  <c r="D34"/>
  <c r="D5"/>
  <c r="C5"/>
  <c r="B5"/>
  <c r="E43"/>
  <c r="E45"/>
  <c r="E46"/>
  <c r="E47"/>
  <c r="E48"/>
  <c r="E49"/>
  <c r="E50"/>
  <c r="E54"/>
  <c r="E55"/>
  <c r="E56"/>
  <c r="E57"/>
  <c r="E58"/>
  <c r="E59"/>
  <c r="E60"/>
  <c r="E42"/>
  <c r="E37"/>
  <c r="E38"/>
  <c r="E39"/>
  <c r="E40"/>
  <c r="E41"/>
  <c r="E61"/>
  <c r="C61"/>
  <c r="D61"/>
  <c r="B61"/>
  <c r="A13"/>
  <c r="E12"/>
  <c r="A32"/>
  <c r="A33"/>
  <c r="A7"/>
  <c r="A9"/>
  <c r="A10"/>
  <c r="A12"/>
  <c r="A16"/>
  <c r="A23"/>
  <c r="E27"/>
  <c r="E29"/>
  <c r="A21"/>
  <c r="A22"/>
  <c r="A19"/>
  <c r="A20"/>
  <c r="A27"/>
  <c r="A17"/>
  <c r="A18"/>
  <c r="A34"/>
  <c r="A31"/>
  <c r="A29"/>
  <c r="A28"/>
  <c r="A26"/>
  <c r="A25"/>
  <c r="A24"/>
  <c r="A15"/>
  <c r="A14"/>
  <c r="A11"/>
  <c r="A30"/>
  <c r="A6"/>
  <c r="A5"/>
  <c r="A8"/>
  <c r="D35"/>
  <c r="D63"/>
  <c r="E13"/>
  <c r="E30"/>
  <c r="E28"/>
  <c r="E22"/>
  <c r="B35"/>
  <c r="B63"/>
  <c r="E5"/>
  <c r="E34"/>
  <c r="E32"/>
  <c r="E26"/>
  <c r="E24"/>
  <c r="E20"/>
  <c r="E18"/>
  <c r="E16"/>
  <c r="E14"/>
  <c r="E10"/>
  <c r="E8"/>
  <c r="E6"/>
  <c r="E33"/>
  <c r="E31"/>
  <c r="E25"/>
  <c r="E23"/>
  <c r="E21"/>
  <c r="E19"/>
  <c r="E17"/>
  <c r="E15"/>
  <c r="E11"/>
  <c r="E9"/>
  <c r="E7"/>
  <c r="E35"/>
  <c r="C35"/>
  <c r="C63"/>
  <c r="E63"/>
</calcChain>
</file>

<file path=xl/sharedStrings.xml><?xml version="1.0" encoding="utf-8"?>
<sst xmlns="http://schemas.openxmlformats.org/spreadsheetml/2006/main" count="1461" uniqueCount="343">
  <si>
    <t>199N e-Postcard California</t>
  </si>
  <si>
    <t>http://www.ftb.ca.gov</t>
  </si>
  <si>
    <t>State Number</t>
  </si>
  <si>
    <t>RECEIPTS</t>
  </si>
  <si>
    <t>2012 OVER/SHORT</t>
  </si>
  <si>
    <t>Pat Cordich-GT Advance</t>
  </si>
  <si>
    <t>A DAY AT</t>
  </si>
  <si>
    <t>THE RACES</t>
  </si>
  <si>
    <t>3806/Cash</t>
  </si>
  <si>
    <t>Supporting Invoices must be attached.  If charge is for an event, please</t>
  </si>
  <si>
    <t>indicate name of event:</t>
  </si>
  <si>
    <t>San Jose, CA 95111-1552</t>
  </si>
  <si>
    <t>DISTRICT GT SEED RETURN</t>
  </si>
  <si>
    <t>DISTRICT MASS</t>
  </si>
  <si>
    <t>Convention Book Ad</t>
  </si>
  <si>
    <t>2012 CONVENTION BANQUET GUEST LIST</t>
  </si>
  <si>
    <t>NO REFUNDS AFTER AUGUST 31st, 2012</t>
  </si>
  <si>
    <t>ITALIAN HARVEST FESTA-Branch 435</t>
  </si>
  <si>
    <t>PARKING</t>
  </si>
  <si>
    <t>RETURN</t>
  </si>
  <si>
    <t>District</t>
  </si>
  <si>
    <t xml:space="preserve">Federal ID # </t>
  </si>
  <si>
    <t xml:space="preserve">State ID # </t>
  </si>
  <si>
    <t xml:space="preserve">PREMIUM </t>
  </si>
  <si>
    <t>SF GIANTS ITALIAN HERITAGE NIGHT</t>
  </si>
  <si>
    <t>Complete the information below and return to I.C.F. Office by</t>
  </si>
  <si>
    <t>Please note:  (this form is separate from the new I.R.S. and State regulations.)</t>
  </si>
  <si>
    <t>Branch No.</t>
  </si>
  <si>
    <t>State:</t>
  </si>
  <si>
    <t>or District Name:</t>
  </si>
  <si>
    <t>ITALIAN CATHOLIC FEDERATION of CALIFORNIA, INC.</t>
  </si>
  <si>
    <t>ITALIAN CATHOLIC FEDERATION of CALIFORNIA, INC</t>
  </si>
  <si>
    <t>PHONE:  408-226-7820 - FAX:  408-226-7820</t>
  </si>
  <si>
    <t>LIVE AUCTION</t>
  </si>
  <si>
    <t>EVENT DATE:</t>
  </si>
  <si>
    <t>DEPOSIT DATE:</t>
  </si>
  <si>
    <t xml:space="preserve">LIVE </t>
  </si>
  <si>
    <t>AUCTION</t>
  </si>
  <si>
    <t>SF GIANTS</t>
  </si>
  <si>
    <t>ITALIAN</t>
  </si>
  <si>
    <t>NIGHT</t>
  </si>
  <si>
    <t>FOOD</t>
  </si>
  <si>
    <t>Thursday</t>
  </si>
  <si>
    <t>San Jose, California</t>
  </si>
  <si>
    <t>Convention Expenses</t>
  </si>
  <si>
    <t>JAN-MAR</t>
  </si>
  <si>
    <t>APR-JUN</t>
  </si>
  <si>
    <t>JUL-SEP</t>
  </si>
  <si>
    <t>OCT-DEC</t>
  </si>
  <si>
    <t>CHAPLAINS</t>
  </si>
  <si>
    <t>BURSE</t>
  </si>
  <si>
    <t>SEMINARIAN</t>
  </si>
  <si>
    <t>SPONSORSHIP</t>
  </si>
  <si>
    <t>TOTAL CREDITS:</t>
  </si>
  <si>
    <t>Savings</t>
  </si>
  <si>
    <t>Business 100 Checking</t>
  </si>
  <si>
    <t>Premium Checking</t>
  </si>
  <si>
    <t>DIVIDEND INTEREST</t>
  </si>
  <si>
    <t>PREMIUM CHECKING</t>
  </si>
  <si>
    <t>BUSINESS 100 CHECKING</t>
  </si>
  <si>
    <t>LUNCHEON</t>
  </si>
  <si>
    <t xml:space="preserve">DESCRIPTION OF EXPENSES:  </t>
  </si>
  <si>
    <t>For IRS Purposes:</t>
  </si>
  <si>
    <t>for the past year.</t>
  </si>
  <si>
    <t>past year.  Enclosed is a copy of the Branch's or District's Form 990 EZ or 990.</t>
  </si>
  <si>
    <r>
      <t xml:space="preserve">(  )  My Branch's or District's gross receipts </t>
    </r>
    <r>
      <rPr>
        <b/>
        <sz val="12"/>
        <rFont val="Arial"/>
        <family val="2"/>
      </rPr>
      <t>DID TOTAL</t>
    </r>
    <r>
      <rPr>
        <sz val="12"/>
        <rFont val="Arial"/>
        <family val="2"/>
      </rPr>
      <t xml:space="preserve"> over $50,000 for the</t>
    </r>
  </si>
  <si>
    <t>For State Purposes:</t>
  </si>
  <si>
    <r>
      <t xml:space="preserve">(  )  My Branch's or District's gross receipts </t>
    </r>
    <r>
      <rPr>
        <b/>
        <sz val="12"/>
        <rFont val="Arial"/>
        <family val="2"/>
      </rPr>
      <t>DID NOT TOTAL</t>
    </r>
    <r>
      <rPr>
        <sz val="12"/>
        <rFont val="Arial"/>
        <family val="2"/>
      </rPr>
      <t xml:space="preserve"> over $25,000</t>
    </r>
  </si>
  <si>
    <t>Place an "X" in the appropriate place.</t>
  </si>
  <si>
    <t>Please indicate your Branch's or District's Federal Tax ID Number:</t>
  </si>
  <si>
    <t>Financial Secretary's Name</t>
  </si>
  <si>
    <t>Address:</t>
  </si>
  <si>
    <t xml:space="preserve"> </t>
  </si>
  <si>
    <r>
      <t xml:space="preserve">(X)  My Branch's or District's gross receipts </t>
    </r>
    <r>
      <rPr>
        <b/>
        <sz val="12"/>
        <rFont val="Arial"/>
        <family val="2"/>
      </rPr>
      <t>DID NOT TOTAL</t>
    </r>
    <r>
      <rPr>
        <sz val="12"/>
        <rFont val="Arial"/>
        <family val="2"/>
      </rPr>
      <t xml:space="preserve"> over $50,000</t>
    </r>
  </si>
  <si>
    <r>
      <t xml:space="preserve">(X)  My Branch's or District's gross receipts </t>
    </r>
    <r>
      <rPr>
        <b/>
        <sz val="12"/>
        <rFont val="Arial"/>
        <family val="2"/>
      </rPr>
      <t>DID TOTAL</t>
    </r>
    <r>
      <rPr>
        <sz val="12"/>
        <rFont val="Arial"/>
        <family val="2"/>
      </rPr>
      <t xml:space="preserve"> over $25,000 for the</t>
    </r>
  </si>
  <si>
    <t xml:space="preserve">(X) Our Federal Tax Identification Number is:  </t>
  </si>
  <si>
    <t xml:space="preserve">(X) Our State Tax Identification Number is:  </t>
  </si>
  <si>
    <r>
      <t xml:space="preserve">past year.  Enclosed is a copy of the Branch's or District's Form </t>
    </r>
    <r>
      <rPr>
        <b/>
        <sz val="12"/>
        <rFont val="Arial"/>
        <family val="2"/>
      </rPr>
      <t>990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EZ</t>
    </r>
    <r>
      <rPr>
        <sz val="12"/>
        <rFont val="Arial"/>
        <family val="2"/>
      </rPr>
      <t xml:space="preserve"> or </t>
    </r>
    <r>
      <rPr>
        <b/>
        <sz val="12"/>
        <rFont val="Arial"/>
        <family val="2"/>
      </rPr>
      <t>199</t>
    </r>
    <r>
      <rPr>
        <sz val="12"/>
        <rFont val="Arial"/>
        <family val="2"/>
      </rPr>
      <t>.</t>
    </r>
  </si>
  <si>
    <t>Web Site</t>
  </si>
  <si>
    <t xml:space="preserve"> http://epostcard.form990.org</t>
  </si>
  <si>
    <t>Name</t>
  </si>
  <si>
    <t>Federal Tax Number</t>
  </si>
  <si>
    <t>Password</t>
  </si>
  <si>
    <t>FTB Address</t>
  </si>
  <si>
    <t>FRANCHISE TAX BOARD</t>
  </si>
  <si>
    <t>P. O. Box 952857</t>
  </si>
  <si>
    <t>Sacramento, CA 94257-0701</t>
  </si>
  <si>
    <t>CASH</t>
  </si>
  <si>
    <t>DEPOSITS</t>
  </si>
  <si>
    <t>GT Deposit</t>
  </si>
  <si>
    <t>PREMIUM CHECKING ACCOUNT</t>
  </si>
  <si>
    <t xml:space="preserve">ACCESS 100 BUS CHECKING </t>
  </si>
  <si>
    <t>ACCESS100 BUS</t>
  </si>
  <si>
    <t xml:space="preserve">PREMIUM  CK </t>
  </si>
  <si>
    <t>TOTAL DEBITS:</t>
  </si>
  <si>
    <t>COUNTRY</t>
  </si>
  <si>
    <t>STORE</t>
  </si>
  <si>
    <t>BBQ</t>
  </si>
  <si>
    <t>CHANG FUND</t>
  </si>
  <si>
    <t>Premium Checking Account</t>
  </si>
  <si>
    <t>Savings Account</t>
  </si>
  <si>
    <t xml:space="preserve">ITALIAN CATHOLIC FEDERATION </t>
  </si>
  <si>
    <t>CASH COUNT SHEET</t>
  </si>
  <si>
    <t>LOCATION:</t>
  </si>
  <si>
    <t xml:space="preserve">Counted By </t>
  </si>
  <si>
    <t>Verified By</t>
  </si>
  <si>
    <t>Cashier</t>
  </si>
  <si>
    <t>Treasurer</t>
  </si>
  <si>
    <t>Signature</t>
  </si>
  <si>
    <t>$ AMOUNT</t>
  </si>
  <si>
    <t xml:space="preserve">GRAND TOTAL </t>
  </si>
  <si>
    <t>CHAPLAIN'S NIGHT</t>
  </si>
  <si>
    <t>BISHOP'S</t>
  </si>
  <si>
    <t>DAY LUNCH</t>
  </si>
  <si>
    <t>DEBITS</t>
  </si>
  <si>
    <t>CREDITS</t>
  </si>
  <si>
    <t>ACCESS 100 BUSINESS ACCOUNT</t>
  </si>
  <si>
    <t>PRIMIUM CHECKING ACCOUNT</t>
  </si>
  <si>
    <t>1ST QUARTER TOTAL</t>
  </si>
  <si>
    <t>2ND QUARTER TOTAL</t>
  </si>
  <si>
    <t>3RD QUARTER TOTAL</t>
  </si>
  <si>
    <t>4TH QUARTER TOTAL</t>
  </si>
  <si>
    <t>YEAR TOTAL</t>
  </si>
  <si>
    <t>1st Quarter</t>
  </si>
  <si>
    <t>2nd Quarter</t>
  </si>
  <si>
    <t>3rd Quarter</t>
  </si>
  <si>
    <t>4th Quarter</t>
  </si>
  <si>
    <t>20/11</t>
  </si>
  <si>
    <t>FOR BRANCH AND DISTRICT USE ONLY</t>
  </si>
  <si>
    <t>ITALIAN CATHOLIC FEDRATION SCHOLARSHIP PROGRM</t>
  </si>
  <si>
    <t>IF YOU WISH YOUR SCHOLARSHIP TO BE DESIGNATED FROM</t>
  </si>
  <si>
    <t>A SPECIFIC AREA OR HIGH SCHOOL, PLEASE COLMPLETE THE FORM BELOW</t>
  </si>
  <si>
    <t>(PLEASE DO NOT LIST STUDENTS)</t>
  </si>
  <si>
    <t>Branch Name:</t>
  </si>
  <si>
    <t xml:space="preserve">      Check Number:</t>
  </si>
  <si>
    <t>If this is a Memorial Scholarship, please indicate the person whose memory it is given:</t>
  </si>
  <si>
    <t>If this scholarship is in Honor of a living person, Please indicate in whose honor it is given:</t>
  </si>
  <si>
    <t>MAKE YOUR CHECK PAYABLE TO THE</t>
  </si>
  <si>
    <t>"ITALIAN CATHOLIC FEDERATIN SCHOLARSHIP FUND"</t>
  </si>
  <si>
    <t>AND MAIL BY MARCH 15th TO:</t>
  </si>
  <si>
    <t>8393 Capwell Drive, Suite 110</t>
  </si>
  <si>
    <t>Oakland, CA 94621</t>
  </si>
  <si>
    <t xml:space="preserve">Att: Scholarships </t>
  </si>
  <si>
    <t>Give the name of the authorized person to make a decision for your Branch or District in the</t>
  </si>
  <si>
    <t>event additional information is needed on the day of the scholarship judging.</t>
  </si>
  <si>
    <t>Area Code</t>
  </si>
  <si>
    <t>Area/High School: 1.</t>
  </si>
  <si>
    <t>2._____</t>
  </si>
  <si>
    <t>3._____</t>
  </si>
  <si>
    <r>
      <t xml:space="preserve">Number of scholarship(s) </t>
    </r>
    <r>
      <rPr>
        <b/>
        <sz val="12"/>
        <rFont val="Arial"/>
        <family val="2"/>
      </rPr>
      <t>Branch</t>
    </r>
    <r>
      <rPr>
        <sz val="12"/>
        <rFont val="Arial"/>
        <family val="2"/>
      </rPr>
      <t xml:space="preserve"> is donating:</t>
    </r>
  </si>
  <si>
    <t>Amount:</t>
  </si>
  <si>
    <r>
      <t xml:space="preserve">Number of scholarship(s) </t>
    </r>
    <r>
      <rPr>
        <b/>
        <sz val="12"/>
        <rFont val="Arial"/>
        <family val="2"/>
      </rPr>
      <t>District</t>
    </r>
    <r>
      <rPr>
        <sz val="12"/>
        <rFont val="Arial"/>
        <family val="2"/>
      </rPr>
      <t xml:space="preserve"> is donating:</t>
    </r>
  </si>
  <si>
    <t>District Name:</t>
  </si>
  <si>
    <t>Check Number:</t>
  </si>
  <si>
    <t>Contact Person:_</t>
  </si>
  <si>
    <t>Phone Number:</t>
  </si>
  <si>
    <t>Work or Cell Number:</t>
  </si>
  <si>
    <t>Branch/District President:</t>
  </si>
  <si>
    <t xml:space="preserve">List the checks which </t>
  </si>
  <si>
    <t>NUMBER</t>
  </si>
  <si>
    <t>have not been paid by</t>
  </si>
  <si>
    <t xml:space="preserve">check number and </t>
  </si>
  <si>
    <t>amount.</t>
  </si>
  <si>
    <t>SANTA CLARA VALLEY DISTRICT</t>
  </si>
  <si>
    <t xml:space="preserve">SAN JOSE, CALIFORNIA </t>
  </si>
  <si>
    <t>SEMINARY BURSE</t>
  </si>
  <si>
    <t>DAY OF RECOLLECTION</t>
  </si>
  <si>
    <t>DISTRICT</t>
  </si>
  <si>
    <t>GOLF TURN.</t>
  </si>
  <si>
    <t>HOLE SPON.</t>
  </si>
  <si>
    <t>DINNER</t>
  </si>
  <si>
    <t>PLAYERS</t>
  </si>
  <si>
    <t>RENO TRIP FUNDRAISER</t>
  </si>
  <si>
    <t>DISTRICT GOLF TOURNAMENT</t>
  </si>
  <si>
    <t>Money Turn in Receipt</t>
  </si>
  <si>
    <t>EVENT:</t>
  </si>
  <si>
    <t>AMOUNT:</t>
  </si>
  <si>
    <t>HOSPITALITY ROOM REFUND</t>
  </si>
  <si>
    <t>SEMINARIAN SPONSORSHIP</t>
  </si>
  <si>
    <t>FUNDRAISING</t>
  </si>
  <si>
    <t>A DAY AT THE RACES 2</t>
  </si>
  <si>
    <t>CHRISTMAS DINNER</t>
  </si>
  <si>
    <t>ENDING BALANCE</t>
  </si>
  <si>
    <t>CONVENTION</t>
  </si>
  <si>
    <t xml:space="preserve">CONVENTION BOOK AD </t>
  </si>
  <si>
    <t>OTHER</t>
  </si>
  <si>
    <t>Branch No:</t>
  </si>
  <si>
    <t>City:</t>
  </si>
  <si>
    <t>**ONLY LIST NON-DELEGATES ATTENDING THE BANQUET**</t>
  </si>
  <si>
    <t>NAME:</t>
  </si>
  <si>
    <t>AMOUNT PAID:</t>
  </si>
  <si>
    <t>Please indicate the day you will arrive at the hotel.  Thank you.</t>
  </si>
  <si>
    <r>
      <t>Instructions:</t>
    </r>
    <r>
      <rPr>
        <sz val="10"/>
        <rFont val="Arial"/>
      </rPr>
      <t xml:space="preserve">  The cost for the Saturday Banquet is $65.00 per person.</t>
    </r>
  </si>
  <si>
    <r>
      <t>Deadline is July 31st</t>
    </r>
    <r>
      <rPr>
        <sz val="10"/>
        <rFont val="Arial"/>
      </rPr>
      <t xml:space="preserve"> to assure seating with your branch delegates.  Reservations received </t>
    </r>
  </si>
  <si>
    <t xml:space="preserve">after July 31st will be subject to available tables only.  Please collect all monies due and write </t>
  </si>
  <si>
    <t>one check.</t>
  </si>
  <si>
    <t>Check No.</t>
  </si>
  <si>
    <t>No. of Guests:</t>
  </si>
  <si>
    <t>X $65.00 =</t>
  </si>
  <si>
    <t>83052-1</t>
  </si>
  <si>
    <t>BISHOP'S DAY LUNCHEON</t>
  </si>
  <si>
    <t>ACCESS 100 BUSINESS CHECKING #2</t>
  </si>
  <si>
    <t>NOVELTIES SALES</t>
  </si>
  <si>
    <t>LADY OF PEACE MASS</t>
  </si>
  <si>
    <t>BAR TIPS</t>
  </si>
  <si>
    <t>NOVELTIES</t>
  </si>
  <si>
    <t>CASH TOTAL</t>
  </si>
  <si>
    <t>Funds Transfer</t>
  </si>
  <si>
    <t>COIN</t>
  </si>
  <si>
    <t>COIN TOTAL</t>
  </si>
  <si>
    <t>LESS BANK</t>
  </si>
  <si>
    <t>DEPOSIT TOTAL</t>
  </si>
  <si>
    <t>CREDIT CARDS</t>
  </si>
  <si>
    <t>TOTAL DEPOSIT</t>
  </si>
  <si>
    <t>CONVENTION ACCOUNT</t>
  </si>
  <si>
    <t>CHECKING ACCOUNT</t>
  </si>
  <si>
    <t>Please complete the following and give to Treasurer for payment within two (2)</t>
  </si>
  <si>
    <t>weeks of event.</t>
  </si>
  <si>
    <t>DESCRIPTION OF EXPENSES:  Supporting Invoices must be attached.  If charge is for an event,</t>
  </si>
  <si>
    <t>please indicate name of event:</t>
  </si>
  <si>
    <t>Check to be mailed to:</t>
  </si>
  <si>
    <t>ST. FRANCES CABRINI FUND</t>
  </si>
  <si>
    <t>INSTALLATION LUNCHEON</t>
  </si>
  <si>
    <t>Italian Catholic Federation</t>
  </si>
  <si>
    <t>Financial Report</t>
  </si>
  <si>
    <t>Check Register Balance</t>
  </si>
  <si>
    <t>DEBIT</t>
  </si>
  <si>
    <t>CREDIT</t>
  </si>
  <si>
    <t>VALUE CHECKING SERVICE CHARGE</t>
  </si>
  <si>
    <t xml:space="preserve">PUTTING  </t>
  </si>
  <si>
    <t>GOLF</t>
  </si>
  <si>
    <t>SPONSOR</t>
  </si>
  <si>
    <t>PUTTING</t>
  </si>
  <si>
    <t>ITALIAN CATHOLIC FEDERATION TREASURER'S REPORT</t>
  </si>
  <si>
    <t>INCOME</t>
  </si>
  <si>
    <t>AMOUNT</t>
  </si>
  <si>
    <t>EXPENSES</t>
  </si>
  <si>
    <t>Source of Income</t>
  </si>
  <si>
    <t>GENERAL</t>
  </si>
  <si>
    <t>SOCIAL</t>
  </si>
  <si>
    <t>SAVINGS</t>
  </si>
  <si>
    <t>Check</t>
  </si>
  <si>
    <t>ACCOUNT</t>
  </si>
  <si>
    <t>Number</t>
  </si>
  <si>
    <t>TO WHOM ISSUED</t>
  </si>
  <si>
    <t>INTEREST</t>
  </si>
  <si>
    <t>TOTAL INCOME</t>
  </si>
  <si>
    <t>SECRETARY'S RECEIPT FROM TREASURER</t>
  </si>
  <si>
    <t>Received from:</t>
  </si>
  <si>
    <t>Date:</t>
  </si>
  <si>
    <t>The sum of</t>
  </si>
  <si>
    <t>$</t>
  </si>
  <si>
    <t>Signed</t>
  </si>
  <si>
    <t>The financial secretary must check treasurer's</t>
  </si>
  <si>
    <t>deposit book or cash tag after each entry.  This is to</t>
  </si>
  <si>
    <t>ascertain that proper amount is entered and to the right</t>
  </si>
  <si>
    <t>account, avoiding possible error in deposits.</t>
  </si>
  <si>
    <t>BALANCES</t>
  </si>
  <si>
    <t>PREVIOUS BALANCE</t>
  </si>
  <si>
    <t>EVENING INCOME</t>
  </si>
  <si>
    <t>PAID OUT-EXPENSES</t>
  </si>
  <si>
    <t>BALANCE</t>
  </si>
  <si>
    <t>TOTAL BALANCE ALL ACCOUNTS</t>
  </si>
  <si>
    <t>SAVINGS ACCOUNT</t>
  </si>
  <si>
    <t>TOTAL ALL FUNDS</t>
  </si>
  <si>
    <t>ITALIAN CATHOLIC FEDERATION</t>
  </si>
  <si>
    <t>CHECKS</t>
  </si>
  <si>
    <t>Account #:</t>
  </si>
  <si>
    <t>ACTUAL</t>
  </si>
  <si>
    <t>EVENT</t>
  </si>
  <si>
    <t>RAFFLE</t>
  </si>
  <si>
    <t>DEPOSIT</t>
  </si>
  <si>
    <t>CURRENCY</t>
  </si>
  <si>
    <t>TOTAL</t>
  </si>
  <si>
    <t>SUB TOTAL</t>
  </si>
  <si>
    <t>PICK-UP 1</t>
  </si>
  <si>
    <t>PICK-UP 2</t>
  </si>
  <si>
    <t>PICK-UP 3</t>
  </si>
  <si>
    <t>ROLLED COIN</t>
  </si>
  <si>
    <t>LOOSE COIN</t>
  </si>
  <si>
    <t>Less Till</t>
  </si>
  <si>
    <t>DONATIONS</t>
  </si>
  <si>
    <t>LAYETTE</t>
  </si>
  <si>
    <t>TOTAL EXPENSES</t>
  </si>
  <si>
    <t>Account #</t>
  </si>
  <si>
    <t>CHECK</t>
  </si>
  <si>
    <t>TR</t>
  </si>
  <si>
    <t>DATE</t>
  </si>
  <si>
    <t>DESCRIPTION</t>
  </si>
  <si>
    <t>CHECK #</t>
  </si>
  <si>
    <t>Balance Forward</t>
  </si>
  <si>
    <t>SALES</t>
  </si>
  <si>
    <t>737 River Park Drive</t>
  </si>
  <si>
    <t>San Jose, CA 95111</t>
  </si>
  <si>
    <t>WEBSITE:  icf.org</t>
  </si>
  <si>
    <t>Check #</t>
  </si>
  <si>
    <t>Date of Check:</t>
  </si>
  <si>
    <t xml:space="preserve">Mail Check Payable To:  </t>
  </si>
  <si>
    <t xml:space="preserve">Address:  </t>
  </si>
  <si>
    <t xml:space="preserve">City/State/Zip:  </t>
  </si>
  <si>
    <t xml:space="preserve">COMPANY </t>
  </si>
  <si>
    <t xml:space="preserve">AMOUNT </t>
  </si>
  <si>
    <t>Requested by:</t>
  </si>
  <si>
    <t>Approved by:</t>
  </si>
  <si>
    <t>DATE:</t>
  </si>
  <si>
    <t>GRAND TOTAL</t>
  </si>
  <si>
    <t>CHECK TOTAL</t>
  </si>
  <si>
    <t>A DAY AT THE RACES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</si>
  <si>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</si>
  <si>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</si>
  <si>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</si>
  <si>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</si>
  <si>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</si>
  <si>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</si>
  <si>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</si>
  <si>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</si>
  <si>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</si>
  <si>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</si>
  <si>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</si>
  <si>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</si>
  <si>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1st Qtr</t>
  </si>
  <si>
    <t>4th Qtr</t>
  </si>
  <si>
    <t>2nd Qtr</t>
  </si>
  <si>
    <t>3rd Qtr</t>
  </si>
  <si>
    <t>YEAR</t>
  </si>
  <si>
    <t>CONVENTION RAFFLE</t>
  </si>
  <si>
    <t>MEMBER AWARD</t>
  </si>
  <si>
    <t>DISTRICT BBQ</t>
  </si>
  <si>
    <t>FUND</t>
  </si>
  <si>
    <t>SOURCE OF INCOME</t>
  </si>
  <si>
    <t>Santa Clara Valley District</t>
  </si>
  <si>
    <t>CHERRY</t>
  </si>
  <si>
    <t>BEVERAGE</t>
  </si>
  <si>
    <t>CAKE</t>
  </si>
  <si>
    <t>BELLS</t>
  </si>
  <si>
    <t>TICKET</t>
  </si>
  <si>
    <t>CHANGE</t>
  </si>
  <si>
    <t>BOOTH</t>
  </si>
  <si>
    <t>DIVIDEND</t>
  </si>
  <si>
    <t>Ending balance</t>
  </si>
  <si>
    <t>Deposits made after the</t>
  </si>
  <si>
    <t>ending shown on this</t>
  </si>
  <si>
    <t>statement.</t>
  </si>
</sst>
</file>

<file path=xl/styles.xml><?xml version="1.0" encoding="utf-8"?>
<styleSheet xmlns="http://schemas.openxmlformats.org/spreadsheetml/2006/main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_(&quot;$&quot;* #,##0_);_(&quot;$&quot;* \(#,##0\);_(&quot;$&quot;* &quot;-&quot;??_);_(@_)"/>
    <numFmt numFmtId="166" formatCode="mm/dd/yy"/>
    <numFmt numFmtId="167" formatCode="[$-F800]dddd\,\ mmmm\ dd\,\ yyyy"/>
    <numFmt numFmtId="168" formatCode="[$-409]mmmm\ d\,\ yyyy;@"/>
  </numFmts>
  <fonts count="49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indexed="17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indexed="10"/>
      <name val="Arial"/>
      <family val="2"/>
    </font>
    <font>
      <b/>
      <u/>
      <sz val="14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2"/>
      <color indexed="17"/>
      <name val="Arial"/>
      <family val="2"/>
    </font>
    <font>
      <b/>
      <sz val="14"/>
      <color indexed="17"/>
      <name val="Arial"/>
      <family val="2"/>
    </font>
    <font>
      <sz val="14"/>
      <name val="Arial"/>
      <family val="2"/>
    </font>
    <font>
      <sz val="48"/>
      <name val="Bernhard Modern Roman"/>
      <family val="1"/>
    </font>
    <font>
      <sz val="10"/>
      <name val="Bernhard Modern Roman"/>
      <family val="1"/>
    </font>
    <font>
      <sz val="9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b/>
      <sz val="12"/>
      <color indexed="10"/>
      <name val="Arial"/>
      <family val="2"/>
    </font>
    <font>
      <b/>
      <sz val="12"/>
      <color indexed="17"/>
      <name val="Arial"/>
      <family val="2"/>
    </font>
    <font>
      <sz val="11"/>
      <color indexed="17"/>
      <name val="Arial"/>
      <family val="2"/>
    </font>
    <font>
      <sz val="10"/>
      <color indexed="17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b/>
      <sz val="10"/>
      <color indexed="17"/>
      <name val="Arial"/>
      <family val="2"/>
    </font>
    <font>
      <b/>
      <sz val="12"/>
      <color rgb="FF009900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6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</cellStyleXfs>
  <cellXfs count="58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right"/>
    </xf>
    <xf numFmtId="14" fontId="0" fillId="0" borderId="1" xfId="0" applyNumberFormat="1" applyBorder="1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/>
    <xf numFmtId="44" fontId="0" fillId="0" borderId="5" xfId="1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9" xfId="0" applyBorder="1"/>
    <xf numFmtId="0" fontId="3" fillId="0" borderId="2" xfId="0" applyFont="1" applyBorder="1"/>
    <xf numFmtId="0" fontId="5" fillId="0" borderId="0" xfId="0" applyFont="1" applyAlignment="1">
      <alignment horizontal="center"/>
    </xf>
    <xf numFmtId="0" fontId="0" fillId="0" borderId="10" xfId="0" applyBorder="1"/>
    <xf numFmtId="0" fontId="0" fillId="0" borderId="2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3" fillId="0" borderId="14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0" applyNumberFormat="1" applyFont="1"/>
    <xf numFmtId="0" fontId="7" fillId="0" borderId="0" xfId="0" applyFont="1" applyAlignment="1">
      <alignment horizontal="center"/>
    </xf>
    <xf numFmtId="14" fontId="6" fillId="0" borderId="0" xfId="0" applyNumberFormat="1" applyFont="1"/>
    <xf numFmtId="16" fontId="6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16" fontId="7" fillId="0" borderId="0" xfId="0" applyNumberFormat="1" applyFont="1"/>
    <xf numFmtId="44" fontId="7" fillId="0" borderId="5" xfId="1" applyNumberFormat="1" applyFont="1" applyBorder="1"/>
    <xf numFmtId="165" fontId="8" fillId="0" borderId="5" xfId="1" applyNumberFormat="1" applyFont="1" applyBorder="1"/>
    <xf numFmtId="44" fontId="8" fillId="0" borderId="5" xfId="1" applyNumberFormat="1" applyFont="1" applyBorder="1"/>
    <xf numFmtId="44" fontId="7" fillId="2" borderId="15" xfId="1" applyNumberFormat="1" applyFont="1" applyFill="1" applyBorder="1"/>
    <xf numFmtId="165" fontId="9" fillId="0" borderId="5" xfId="1" applyNumberFormat="1" applyFont="1" applyBorder="1"/>
    <xf numFmtId="44" fontId="7" fillId="0" borderId="5" xfId="1" applyFont="1" applyBorder="1"/>
    <xf numFmtId="44" fontId="7" fillId="0" borderId="0" xfId="0" applyNumberFormat="1" applyFont="1"/>
    <xf numFmtId="44" fontId="9" fillId="0" borderId="5" xfId="1" applyFont="1" applyBorder="1"/>
    <xf numFmtId="44" fontId="7" fillId="0" borderId="5" xfId="1" applyNumberFormat="1" applyFont="1" applyBorder="1" applyAlignment="1">
      <alignment horizontal="right"/>
    </xf>
    <xf numFmtId="165" fontId="7" fillId="3" borderId="5" xfId="1" applyNumberFormat="1" applyFont="1" applyFill="1" applyBorder="1"/>
    <xf numFmtId="44" fontId="3" fillId="0" borderId="15" xfId="1" applyNumberFormat="1" applyFont="1" applyBorder="1"/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44" fontId="7" fillId="3" borderId="5" xfId="1" applyNumberFormat="1" applyFont="1" applyFill="1" applyBorder="1"/>
    <xf numFmtId="44" fontId="7" fillId="0" borderId="5" xfId="1" applyNumberFormat="1" applyFont="1" applyBorder="1" applyAlignment="1">
      <alignment horizontal="left"/>
    </xf>
    <xf numFmtId="165" fontId="7" fillId="0" borderId="5" xfId="1" applyNumberFormat="1" applyFont="1" applyBorder="1"/>
    <xf numFmtId="0" fontId="7" fillId="0" borderId="5" xfId="0" applyFont="1" applyBorder="1" applyAlignment="1">
      <alignment horizontal="left"/>
    </xf>
    <xf numFmtId="44" fontId="7" fillId="0" borderId="15" xfId="1" applyFont="1" applyFill="1" applyBorder="1"/>
    <xf numFmtId="44" fontId="8" fillId="0" borderId="5" xfId="1" applyFont="1" applyBorder="1"/>
    <xf numFmtId="44" fontId="7" fillId="2" borderId="15" xfId="1" applyFont="1" applyFill="1" applyBorder="1"/>
    <xf numFmtId="44" fontId="7" fillId="3" borderId="5" xfId="1" applyFont="1" applyFill="1" applyBorder="1"/>
    <xf numFmtId="44" fontId="3" fillId="0" borderId="15" xfId="1" applyFont="1" applyBorder="1"/>
    <xf numFmtId="44" fontId="7" fillId="0" borderId="15" xfId="1" applyFont="1" applyBorder="1"/>
    <xf numFmtId="44" fontId="7" fillId="0" borderId="15" xfId="0" applyNumberFormat="1" applyFont="1" applyBorder="1"/>
    <xf numFmtId="0" fontId="7" fillId="0" borderId="5" xfId="0" applyFont="1" applyFill="1" applyBorder="1" applyAlignment="1">
      <alignment horizontal="right"/>
    </xf>
    <xf numFmtId="44" fontId="7" fillId="4" borderId="5" xfId="0" applyNumberFormat="1" applyFont="1" applyFill="1" applyBorder="1"/>
    <xf numFmtId="44" fontId="10" fillId="4" borderId="15" xfId="0" applyNumberFormat="1" applyFont="1" applyFill="1" applyBorder="1"/>
    <xf numFmtId="44" fontId="11" fillId="0" borderId="16" xfId="1" applyFont="1" applyBorder="1"/>
    <xf numFmtId="44" fontId="11" fillId="0" borderId="5" xfId="1" applyFont="1" applyBorder="1"/>
    <xf numFmtId="44" fontId="11" fillId="0" borderId="17" xfId="1" applyFont="1" applyBorder="1"/>
    <xf numFmtId="44" fontId="11" fillId="0" borderId="18" xfId="1" applyFont="1" applyBorder="1"/>
    <xf numFmtId="44" fontId="11" fillId="0" borderId="19" xfId="1" applyFont="1" applyBorder="1"/>
    <xf numFmtId="44" fontId="11" fillId="0" borderId="20" xfId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center"/>
    </xf>
    <xf numFmtId="44" fontId="9" fillId="0" borderId="15" xfId="1" applyFont="1" applyBorder="1"/>
    <xf numFmtId="44" fontId="9" fillId="0" borderId="18" xfId="1" applyFont="1" applyBorder="1"/>
    <xf numFmtId="44" fontId="9" fillId="0" borderId="21" xfId="1" applyFont="1" applyBorder="1"/>
    <xf numFmtId="44" fontId="9" fillId="0" borderId="19" xfId="1" applyFont="1" applyBorder="1"/>
    <xf numFmtId="44" fontId="9" fillId="0" borderId="3" xfId="1" applyFont="1" applyBorder="1"/>
    <xf numFmtId="44" fontId="9" fillId="0" borderId="22" xfId="1" applyFont="1" applyBorder="1"/>
    <xf numFmtId="44" fontId="9" fillId="0" borderId="23" xfId="1" applyFont="1" applyBorder="1"/>
    <xf numFmtId="44" fontId="9" fillId="0" borderId="24" xfId="1" applyFont="1" applyBorder="1"/>
    <xf numFmtId="44" fontId="9" fillId="0" borderId="25" xfId="1" applyFont="1" applyBorder="1"/>
    <xf numFmtId="44" fontId="9" fillId="0" borderId="10" xfId="1" applyFont="1" applyBorder="1"/>
    <xf numFmtId="0" fontId="7" fillId="0" borderId="3" xfId="0" applyFont="1" applyBorder="1"/>
    <xf numFmtId="44" fontId="7" fillId="0" borderId="18" xfId="1" applyFont="1" applyBorder="1"/>
    <xf numFmtId="44" fontId="7" fillId="0" borderId="0" xfId="1" applyFont="1" applyBorder="1"/>
    <xf numFmtId="44" fontId="3" fillId="0" borderId="19" xfId="1" applyFont="1" applyBorder="1"/>
    <xf numFmtId="44" fontId="1" fillId="0" borderId="0" xfId="1" applyBorder="1"/>
    <xf numFmtId="44" fontId="1" fillId="0" borderId="5" xfId="1" applyBorder="1"/>
    <xf numFmtId="164" fontId="0" fillId="0" borderId="0" xfId="0" applyNumberFormat="1"/>
    <xf numFmtId="14" fontId="5" fillId="0" borderId="0" xfId="0" applyNumberFormat="1" applyFont="1"/>
    <xf numFmtId="164" fontId="0" fillId="0" borderId="0" xfId="0" applyNumberFormat="1" applyAlignment="1">
      <alignment horizontal="center"/>
    </xf>
    <xf numFmtId="164" fontId="0" fillId="0" borderId="5" xfId="0" applyNumberFormat="1" applyBorder="1"/>
    <xf numFmtId="0" fontId="0" fillId="0" borderId="18" xfId="0" applyBorder="1"/>
    <xf numFmtId="164" fontId="0" fillId="0" borderId="0" xfId="0" applyNumberFormat="1" applyBorder="1"/>
    <xf numFmtId="44" fontId="3" fillId="0" borderId="19" xfId="0" applyNumberFormat="1" applyFont="1" applyBorder="1"/>
    <xf numFmtId="0" fontId="5" fillId="0" borderId="0" xfId="0" applyFont="1" applyAlignment="1">
      <alignment horizontal="right"/>
    </xf>
    <xf numFmtId="0" fontId="0" fillId="0" borderId="0" xfId="0" applyNumberFormat="1" applyAlignment="1">
      <alignment horizontal="center"/>
    </xf>
    <xf numFmtId="44" fontId="0" fillId="0" borderId="0" xfId="1" applyFont="1" applyAlignment="1">
      <alignment horizontal="center"/>
    </xf>
    <xf numFmtId="0" fontId="0" fillId="0" borderId="5" xfId="0" applyNumberFormat="1" applyBorder="1"/>
    <xf numFmtId="44" fontId="1" fillId="0" borderId="5" xfId="1" applyFont="1" applyBorder="1" applyAlignment="1">
      <alignment horizontal="center"/>
    </xf>
    <xf numFmtId="44" fontId="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44" fontId="0" fillId="0" borderId="18" xfId="1" applyFont="1" applyBorder="1"/>
    <xf numFmtId="0" fontId="0" fillId="0" borderId="0" xfId="0" applyNumberFormat="1" applyBorder="1"/>
    <xf numFmtId="44" fontId="3" fillId="0" borderId="19" xfId="0" applyNumberFormat="1" applyFont="1" applyBorder="1" applyAlignment="1">
      <alignment horizontal="center"/>
    </xf>
    <xf numFmtId="44" fontId="0" fillId="0" borderId="0" xfId="0" applyNumberFormat="1"/>
    <xf numFmtId="44" fontId="0" fillId="0" borderId="0" xfId="1" applyFont="1"/>
    <xf numFmtId="0" fontId="7" fillId="0" borderId="0" xfId="0" applyFont="1" applyBorder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14" fontId="6" fillId="0" borderId="0" xfId="0" applyNumberFormat="1" applyFont="1" applyAlignment="1">
      <alignment horizontal="center"/>
    </xf>
    <xf numFmtId="0" fontId="6" fillId="0" borderId="2" xfId="0" applyFont="1" applyBorder="1"/>
    <xf numFmtId="0" fontId="6" fillId="0" borderId="26" xfId="0" applyFont="1" applyBorder="1"/>
    <xf numFmtId="0" fontId="5" fillId="0" borderId="0" xfId="0" applyFont="1"/>
    <xf numFmtId="14" fontId="6" fillId="0" borderId="5" xfId="0" applyNumberFormat="1" applyFont="1" applyBorder="1"/>
    <xf numFmtId="0" fontId="6" fillId="0" borderId="5" xfId="0" applyFont="1" applyBorder="1" applyAlignment="1">
      <alignment horizontal="left"/>
    </xf>
    <xf numFmtId="0" fontId="6" fillId="0" borderId="22" xfId="0" applyFont="1" applyBorder="1" applyAlignment="1">
      <alignment horizontal="left"/>
    </xf>
    <xf numFmtId="44" fontId="6" fillId="0" borderId="5" xfId="1" applyFont="1" applyBorder="1"/>
    <xf numFmtId="0" fontId="6" fillId="0" borderId="22" xfId="0" applyFont="1" applyBorder="1"/>
    <xf numFmtId="44" fontId="6" fillId="0" borderId="18" xfId="1" applyFont="1" applyBorder="1"/>
    <xf numFmtId="166" fontId="6" fillId="0" borderId="0" xfId="0" applyNumberFormat="1" applyFont="1"/>
    <xf numFmtId="166" fontId="0" fillId="0" borderId="0" xfId="0" applyNumberFormat="1"/>
    <xf numFmtId="0" fontId="5" fillId="0" borderId="2" xfId="0" applyFont="1" applyBorder="1"/>
    <xf numFmtId="14" fontId="5" fillId="0" borderId="2" xfId="0" applyNumberFormat="1" applyFont="1" applyBorder="1"/>
    <xf numFmtId="44" fontId="10" fillId="0" borderId="0" xfId="1" applyFont="1" applyBorder="1"/>
    <xf numFmtId="44" fontId="0" fillId="0" borderId="19" xfId="1" applyFont="1" applyBorder="1"/>
    <xf numFmtId="44" fontId="1" fillId="0" borderId="0" xfId="1" applyFont="1" applyBorder="1" applyAlignment="1">
      <alignment horizontal="right"/>
    </xf>
    <xf numFmtId="44" fontId="10" fillId="0" borderId="19" xfId="1" applyFont="1" applyBorder="1"/>
    <xf numFmtId="0" fontId="0" fillId="0" borderId="15" xfId="0" applyBorder="1"/>
    <xf numFmtId="0" fontId="0" fillId="0" borderId="16" xfId="0" applyBorder="1"/>
    <xf numFmtId="44" fontId="0" fillId="0" borderId="27" xfId="1" applyFont="1" applyBorder="1"/>
    <xf numFmtId="44" fontId="0" fillId="0" borderId="25" xfId="1" applyFont="1" applyBorder="1"/>
    <xf numFmtId="44" fontId="0" fillId="0" borderId="2" xfId="0" applyNumberFormat="1" applyBorder="1"/>
    <xf numFmtId="44" fontId="0" fillId="0" borderId="5" xfId="0" applyNumberFormat="1" applyBorder="1"/>
    <xf numFmtId="0" fontId="5" fillId="0" borderId="5" xfId="0" applyFont="1" applyBorder="1"/>
    <xf numFmtId="0" fontId="14" fillId="0" borderId="0" xfId="0" applyFont="1"/>
    <xf numFmtId="0" fontId="14" fillId="0" borderId="0" xfId="0" applyFont="1" applyAlignment="1">
      <alignment horizontal="center"/>
    </xf>
    <xf numFmtId="44" fontId="5" fillId="0" borderId="5" xfId="1" applyFont="1" applyBorder="1"/>
    <xf numFmtId="44" fontId="9" fillId="0" borderId="19" xfId="0" applyNumberFormat="1" applyFont="1" applyBorder="1"/>
    <xf numFmtId="44" fontId="11" fillId="0" borderId="19" xfId="0" applyNumberFormat="1" applyFont="1" applyBorder="1"/>
    <xf numFmtId="44" fontId="11" fillId="0" borderId="24" xfId="1" applyFont="1" applyBorder="1"/>
    <xf numFmtId="44" fontId="11" fillId="0" borderId="6" xfId="1" applyFon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7" fillId="0" borderId="4" xfId="0" applyFont="1" applyBorder="1"/>
    <xf numFmtId="44" fontId="9" fillId="0" borderId="31" xfId="1" applyFont="1" applyBorder="1"/>
    <xf numFmtId="44" fontId="11" fillId="0" borderId="32" xfId="1" applyFont="1" applyBorder="1"/>
    <xf numFmtId="44" fontId="11" fillId="0" borderId="31" xfId="1" applyFont="1" applyBorder="1"/>
    <xf numFmtId="44" fontId="11" fillId="0" borderId="33" xfId="1" applyFont="1" applyBorder="1"/>
    <xf numFmtId="0" fontId="7" fillId="0" borderId="6" xfId="0" applyFont="1" applyBorder="1"/>
    <xf numFmtId="44" fontId="11" fillId="0" borderId="7" xfId="1" applyFont="1" applyBorder="1"/>
    <xf numFmtId="0" fontId="7" fillId="0" borderId="34" xfId="0" applyFont="1" applyBorder="1"/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5" xfId="0" applyBorder="1"/>
    <xf numFmtId="0" fontId="3" fillId="0" borderId="30" xfId="0" applyFont="1" applyBorder="1"/>
    <xf numFmtId="0" fontId="0" fillId="0" borderId="37" xfId="0" applyBorder="1"/>
    <xf numFmtId="0" fontId="3" fillId="0" borderId="35" xfId="0" applyFont="1" applyBorder="1"/>
    <xf numFmtId="0" fontId="3" fillId="0" borderId="38" xfId="0" applyFont="1" applyBorder="1"/>
    <xf numFmtId="44" fontId="11" fillId="0" borderId="39" xfId="1" applyFont="1" applyBorder="1"/>
    <xf numFmtId="0" fontId="7" fillId="0" borderId="37" xfId="0" applyFont="1" applyBorder="1"/>
    <xf numFmtId="44" fontId="5" fillId="0" borderId="0" xfId="1" applyFont="1" applyBorder="1" applyAlignment="1">
      <alignment horizontal="center"/>
    </xf>
    <xf numFmtId="44" fontId="5" fillId="0" borderId="0" xfId="1" applyFont="1" applyBorder="1"/>
    <xf numFmtId="44" fontId="10" fillId="0" borderId="41" xfId="1" applyFont="1" applyBorder="1"/>
    <xf numFmtId="0" fontId="7" fillId="0" borderId="0" xfId="0" applyFont="1" applyFill="1" applyBorder="1" applyAlignment="1">
      <alignment horizontal="right"/>
    </xf>
    <xf numFmtId="0" fontId="0" fillId="0" borderId="42" xfId="0" applyBorder="1"/>
    <xf numFmtId="44" fontId="11" fillId="0" borderId="4" xfId="1" applyFont="1" applyBorder="1"/>
    <xf numFmtId="44" fontId="11" fillId="0" borderId="11" xfId="1" applyFont="1" applyBorder="1"/>
    <xf numFmtId="44" fontId="11" fillId="0" borderId="23" xfId="1" applyFont="1" applyBorder="1"/>
    <xf numFmtId="44" fontId="11" fillId="0" borderId="12" xfId="1" applyFont="1" applyBorder="1"/>
    <xf numFmtId="0" fontId="7" fillId="0" borderId="15" xfId="0" applyFont="1" applyBorder="1"/>
    <xf numFmtId="0" fontId="7" fillId="0" borderId="43" xfId="0" applyFont="1" applyBorder="1"/>
    <xf numFmtId="0" fontId="7" fillId="0" borderId="35" xfId="0" applyFont="1" applyBorder="1"/>
    <xf numFmtId="0" fontId="0" fillId="0" borderId="16" xfId="0" applyNumberFormat="1" applyBorder="1"/>
    <xf numFmtId="44" fontId="9" fillId="0" borderId="4" xfId="1" applyFont="1" applyBorder="1"/>
    <xf numFmtId="44" fontId="9" fillId="0" borderId="6" xfId="1" applyFont="1" applyBorder="1"/>
    <xf numFmtId="44" fontId="9" fillId="0" borderId="7" xfId="1" applyFont="1" applyBorder="1"/>
    <xf numFmtId="44" fontId="9" fillId="0" borderId="11" xfId="1" applyFont="1" applyBorder="1"/>
    <xf numFmtId="44" fontId="9" fillId="0" borderId="12" xfId="1" applyFont="1" applyBorder="1"/>
    <xf numFmtId="0" fontId="0" fillId="0" borderId="44" xfId="0" applyBorder="1"/>
    <xf numFmtId="44" fontId="9" fillId="0" borderId="45" xfId="1" applyFont="1" applyBorder="1"/>
    <xf numFmtId="44" fontId="11" fillId="0" borderId="46" xfId="1" applyFont="1" applyBorder="1"/>
    <xf numFmtId="44" fontId="9" fillId="0" borderId="39" xfId="1" applyFont="1" applyBorder="1"/>
    <xf numFmtId="0" fontId="0" fillId="0" borderId="47" xfId="0" applyBorder="1"/>
    <xf numFmtId="44" fontId="18" fillId="0" borderId="5" xfId="1" applyFont="1" applyBorder="1"/>
    <xf numFmtId="44" fontId="10" fillId="4" borderId="19" xfId="0" applyNumberFormat="1" applyFont="1" applyFill="1" applyBorder="1"/>
    <xf numFmtId="165" fontId="3" fillId="0" borderId="15" xfId="1" applyNumberFormat="1" applyFont="1" applyBorder="1"/>
    <xf numFmtId="44" fontId="14" fillId="0" borderId="5" xfId="0" applyNumberFormat="1" applyFont="1" applyBorder="1"/>
    <xf numFmtId="0" fontId="14" fillId="0" borderId="0" xfId="0" applyFont="1" applyFill="1" applyBorder="1" applyAlignment="1">
      <alignment horizontal="right"/>
    </xf>
    <xf numFmtId="44" fontId="19" fillId="0" borderId="19" xfId="0" applyNumberFormat="1" applyFont="1" applyBorder="1"/>
    <xf numFmtId="44" fontId="14" fillId="0" borderId="5" xfId="1" applyFont="1" applyBorder="1"/>
    <xf numFmtId="0" fontId="14" fillId="0" borderId="0" xfId="0" applyFont="1" applyAlignment="1">
      <alignment horizontal="right"/>
    </xf>
    <xf numFmtId="14" fontId="6" fillId="0" borderId="26" xfId="0" applyNumberFormat="1" applyFont="1" applyBorder="1"/>
    <xf numFmtId="0" fontId="14" fillId="0" borderId="0" xfId="0" applyFont="1" applyBorder="1"/>
    <xf numFmtId="0" fontId="3" fillId="0" borderId="19" xfId="0" applyFont="1" applyBorder="1"/>
    <xf numFmtId="44" fontId="9" fillId="0" borderId="33" xfId="1" applyFont="1" applyBorder="1"/>
    <xf numFmtId="0" fontId="0" fillId="0" borderId="48" xfId="0" applyBorder="1"/>
    <xf numFmtId="2" fontId="0" fillId="0" borderId="5" xfId="0" applyNumberFormat="1" applyBorder="1"/>
    <xf numFmtId="44" fontId="21" fillId="0" borderId="19" xfId="0" applyNumberFormat="1" applyFont="1" applyBorder="1"/>
    <xf numFmtId="44" fontId="22" fillId="0" borderId="19" xfId="0" applyNumberFormat="1" applyFont="1" applyBorder="1"/>
    <xf numFmtId="165" fontId="7" fillId="2" borderId="15" xfId="1" applyNumberFormat="1" applyFont="1" applyFill="1" applyBorder="1"/>
    <xf numFmtId="44" fontId="3" fillId="0" borderId="15" xfId="1" applyFont="1" applyFill="1" applyBorder="1"/>
    <xf numFmtId="44" fontId="7" fillId="0" borderId="19" xfId="1" applyFont="1" applyBorder="1"/>
    <xf numFmtId="165" fontId="7" fillId="0" borderId="0" xfId="0" applyNumberFormat="1" applyFont="1"/>
    <xf numFmtId="44" fontId="8" fillId="0" borderId="3" xfId="1" applyNumberFormat="1" applyFont="1" applyBorder="1"/>
    <xf numFmtId="44" fontId="5" fillId="0" borderId="5" xfId="1" applyFont="1" applyFill="1" applyBorder="1"/>
    <xf numFmtId="0" fontId="5" fillId="0" borderId="0" xfId="0" applyFont="1" applyAlignment="1">
      <alignment horizontal="left"/>
    </xf>
    <xf numFmtId="0" fontId="0" fillId="0" borderId="0" xfId="0" applyNumberFormat="1"/>
    <xf numFmtId="0" fontId="6" fillId="0" borderId="0" xfId="0" applyNumberFormat="1" applyFont="1"/>
    <xf numFmtId="14" fontId="5" fillId="0" borderId="0" xfId="0" applyNumberFormat="1" applyFont="1" applyAlignment="1">
      <alignment horizontal="center"/>
    </xf>
    <xf numFmtId="0" fontId="5" fillId="0" borderId="0" xfId="0" applyNumberFormat="1" applyFont="1"/>
    <xf numFmtId="0" fontId="0" fillId="0" borderId="6" xfId="0" applyNumberFormat="1" applyBorder="1"/>
    <xf numFmtId="0" fontId="24" fillId="0" borderId="0" xfId="0" applyFont="1"/>
    <xf numFmtId="0" fontId="13" fillId="0" borderId="0" xfId="0" applyFont="1"/>
    <xf numFmtId="0" fontId="24" fillId="0" borderId="5" xfId="0" applyFont="1" applyBorder="1"/>
    <xf numFmtId="44" fontId="24" fillId="0" borderId="5" xfId="1" applyFont="1" applyBorder="1"/>
    <xf numFmtId="0" fontId="24" fillId="0" borderId="5" xfId="0" applyFont="1" applyFill="1" applyBorder="1"/>
    <xf numFmtId="0" fontId="24" fillId="0" borderId="15" xfId="0" applyFont="1" applyBorder="1" applyAlignment="1">
      <alignment horizontal="right"/>
    </xf>
    <xf numFmtId="44" fontId="24" fillId="0" borderId="19" xfId="1" applyFont="1" applyBorder="1"/>
    <xf numFmtId="0" fontId="24" fillId="0" borderId="9" xfId="0" applyFont="1" applyBorder="1" applyAlignment="1">
      <alignment horizontal="right"/>
    </xf>
    <xf numFmtId="0" fontId="24" fillId="0" borderId="0" xfId="0" applyNumberFormat="1" applyFont="1"/>
    <xf numFmtId="44" fontId="6" fillId="0" borderId="0" xfId="1" applyFont="1"/>
    <xf numFmtId="44" fontId="6" fillId="0" borderId="19" xfId="1" applyFont="1" applyBorder="1"/>
    <xf numFmtId="44" fontId="6" fillId="0" borderId="3" xfId="1" applyFont="1" applyBorder="1"/>
    <xf numFmtId="44" fontId="13" fillId="0" borderId="19" xfId="1" applyFont="1" applyBorder="1"/>
    <xf numFmtId="0" fontId="6" fillId="0" borderId="0" xfId="0" applyFont="1" applyAlignment="1">
      <alignment horizontal="left"/>
    </xf>
    <xf numFmtId="0" fontId="0" fillId="0" borderId="18" xfId="0" applyNumberFormat="1" applyBorder="1"/>
    <xf numFmtId="0" fontId="6" fillId="0" borderId="5" xfId="0" applyNumberFormat="1" applyFont="1" applyBorder="1"/>
    <xf numFmtId="0" fontId="6" fillId="0" borderId="5" xfId="0" applyFont="1" applyBorder="1"/>
    <xf numFmtId="44" fontId="6" fillId="0" borderId="0" xfId="1" applyFont="1" applyAlignment="1">
      <alignment horizontal="center"/>
    </xf>
    <xf numFmtId="0" fontId="0" fillId="0" borderId="49" xfId="0" applyBorder="1"/>
    <xf numFmtId="0" fontId="0" fillId="0" borderId="50" xfId="0" applyBorder="1"/>
    <xf numFmtId="0" fontId="6" fillId="0" borderId="49" xfId="0" applyFont="1" applyBorder="1" applyAlignment="1">
      <alignment horizontal="center"/>
    </xf>
    <xf numFmtId="0" fontId="0" fillId="0" borderId="51" xfId="0" applyBorder="1"/>
    <xf numFmtId="0" fontId="6" fillId="0" borderId="28" xfId="0" applyFont="1" applyBorder="1" applyAlignment="1">
      <alignment horizontal="center"/>
    </xf>
    <xf numFmtId="0" fontId="5" fillId="0" borderId="28" xfId="0" applyFont="1" applyBorder="1" applyAlignment="1">
      <alignment horizontal="right"/>
    </xf>
    <xf numFmtId="0" fontId="0" fillId="0" borderId="52" xfId="0" applyBorder="1"/>
    <xf numFmtId="165" fontId="8" fillId="0" borderId="5" xfId="1" applyNumberFormat="1" applyFont="1" applyFill="1" applyBorder="1"/>
    <xf numFmtId="44" fontId="7" fillId="0" borderId="5" xfId="0" applyNumberFormat="1" applyFont="1" applyBorder="1"/>
    <xf numFmtId="44" fontId="1" fillId="0" borderId="7" xfId="1" applyFill="1" applyBorder="1"/>
    <xf numFmtId="44" fontId="9" fillId="0" borderId="31" xfId="1" applyFont="1" applyFill="1" applyBorder="1"/>
    <xf numFmtId="44" fontId="9" fillId="0" borderId="5" xfId="1" applyFont="1" applyFill="1" applyBorder="1"/>
    <xf numFmtId="44" fontId="9" fillId="0" borderId="33" xfId="1" applyFont="1" applyFill="1" applyBorder="1"/>
    <xf numFmtId="44" fontId="9" fillId="0" borderId="7" xfId="1" applyFont="1" applyFill="1" applyBorder="1"/>
    <xf numFmtId="0" fontId="0" fillId="0" borderId="0" xfId="0" applyAlignment="1">
      <alignment horizontal="left"/>
    </xf>
    <xf numFmtId="14" fontId="6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4" fontId="6" fillId="0" borderId="0" xfId="1" applyFont="1" applyBorder="1"/>
    <xf numFmtId="14" fontId="5" fillId="0" borderId="0" xfId="0" applyNumberFormat="1" applyFont="1" applyBorder="1"/>
    <xf numFmtId="0" fontId="5" fillId="0" borderId="0" xfId="0" applyFont="1" applyBorder="1"/>
    <xf numFmtId="44" fontId="9" fillId="0" borderId="34" xfId="1" applyFont="1" applyBorder="1"/>
    <xf numFmtId="44" fontId="25" fillId="0" borderId="5" xfId="1" applyFont="1" applyBorder="1"/>
    <xf numFmtId="0" fontId="5" fillId="0" borderId="2" xfId="0" applyFont="1" applyBorder="1" applyAlignment="1">
      <alignment horizontal="right"/>
    </xf>
    <xf numFmtId="165" fontId="3" fillId="0" borderId="5" xfId="1" applyNumberFormat="1" applyFont="1" applyBorder="1"/>
    <xf numFmtId="44" fontId="8" fillId="0" borderId="15" xfId="1" applyNumberFormat="1" applyFont="1" applyBorder="1"/>
    <xf numFmtId="165" fontId="8" fillId="0" borderId="15" xfId="1" applyNumberFormat="1" applyFont="1" applyBorder="1"/>
    <xf numFmtId="44" fontId="8" fillId="0" borderId="22" xfId="1" applyNumberFormat="1" applyFont="1" applyBorder="1"/>
    <xf numFmtId="44" fontId="7" fillId="0" borderId="15" xfId="1" applyNumberFormat="1" applyFont="1" applyBorder="1"/>
    <xf numFmtId="44" fontId="8" fillId="0" borderId="15" xfId="1" applyFont="1" applyBorder="1"/>
    <xf numFmtId="0" fontId="10" fillId="0" borderId="0" xfId="0" applyFont="1"/>
    <xf numFmtId="0" fontId="23" fillId="0" borderId="0" xfId="0" applyFont="1"/>
    <xf numFmtId="0" fontId="5" fillId="0" borderId="1" xfId="0" applyFont="1" applyBorder="1"/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44" fontId="27" fillId="0" borderId="0" xfId="1" applyFont="1"/>
    <xf numFmtId="0" fontId="28" fillId="0" borderId="0" xfId="0" applyFont="1"/>
    <xf numFmtId="44" fontId="0" fillId="0" borderId="1" xfId="1" applyFont="1" applyBorder="1"/>
    <xf numFmtId="0" fontId="3" fillId="0" borderId="0" xfId="0" applyFont="1"/>
    <xf numFmtId="0" fontId="3" fillId="0" borderId="49" xfId="0" applyFont="1" applyBorder="1"/>
    <xf numFmtId="0" fontId="3" fillId="0" borderId="28" xfId="0" applyFont="1" applyBorder="1"/>
    <xf numFmtId="0" fontId="28" fillId="0" borderId="28" xfId="0" applyFont="1" applyBorder="1"/>
    <xf numFmtId="44" fontId="0" fillId="0" borderId="0" xfId="0" applyNumberFormat="1" applyBorder="1"/>
    <xf numFmtId="0" fontId="5" fillId="0" borderId="1" xfId="0" applyFont="1" applyBorder="1" applyAlignment="1">
      <alignment horizontal="left"/>
    </xf>
    <xf numFmtId="44" fontId="11" fillId="0" borderId="41" xfId="0" applyNumberFormat="1" applyFont="1" applyBorder="1"/>
    <xf numFmtId="44" fontId="17" fillId="0" borderId="41" xfId="0" applyNumberFormat="1" applyFont="1" applyBorder="1"/>
    <xf numFmtId="44" fontId="0" fillId="0" borderId="31" xfId="0" applyNumberFormat="1" applyBorder="1"/>
    <xf numFmtId="44" fontId="0" fillId="0" borderId="33" xfId="0" applyNumberFormat="1" applyBorder="1"/>
    <xf numFmtId="44" fontId="0" fillId="0" borderId="7" xfId="0" applyNumberFormat="1" applyBorder="1"/>
    <xf numFmtId="0" fontId="0" fillId="0" borderId="11" xfId="0" applyFill="1" applyBorder="1"/>
    <xf numFmtId="44" fontId="0" fillId="0" borderId="23" xfId="1" applyFont="1" applyBorder="1"/>
    <xf numFmtId="44" fontId="0" fillId="0" borderId="12" xfId="0" applyNumberFormat="1" applyBorder="1"/>
    <xf numFmtId="0" fontId="7" fillId="0" borderId="11" xfId="0" applyFont="1" applyBorder="1"/>
    <xf numFmtId="44" fontId="0" fillId="0" borderId="7" xfId="1" applyFont="1" applyBorder="1"/>
    <xf numFmtId="44" fontId="0" fillId="0" borderId="12" xfId="1" applyFont="1" applyBorder="1"/>
    <xf numFmtId="44" fontId="16" fillId="0" borderId="41" xfId="0" applyNumberFormat="1" applyFont="1" applyBorder="1"/>
    <xf numFmtId="44" fontId="22" fillId="0" borderId="41" xfId="0" applyNumberFormat="1" applyFont="1" applyBorder="1"/>
    <xf numFmtId="0" fontId="14" fillId="0" borderId="4" xfId="0" applyFont="1" applyBorder="1"/>
    <xf numFmtId="44" fontId="14" fillId="0" borderId="31" xfId="0" applyNumberFormat="1" applyFont="1" applyBorder="1"/>
    <xf numFmtId="44" fontId="14" fillId="0" borderId="33" xfId="0" applyNumberFormat="1" applyFont="1" applyBorder="1"/>
    <xf numFmtId="0" fontId="14" fillId="0" borderId="6" xfId="0" applyFont="1" applyBorder="1"/>
    <xf numFmtId="44" fontId="14" fillId="0" borderId="7" xfId="0" applyNumberFormat="1" applyFont="1" applyBorder="1"/>
    <xf numFmtId="0" fontId="14" fillId="0" borderId="11" xfId="0" applyFont="1" applyBorder="1"/>
    <xf numFmtId="44" fontId="14" fillId="0" borderId="23" xfId="0" applyNumberFormat="1" applyFont="1" applyBorder="1"/>
    <xf numFmtId="44" fontId="14" fillId="0" borderId="12" xfId="0" applyNumberFormat="1" applyFont="1" applyBorder="1"/>
    <xf numFmtId="44" fontId="20" fillId="0" borderId="41" xfId="0" applyNumberFormat="1" applyFont="1" applyBorder="1"/>
    <xf numFmtId="44" fontId="14" fillId="0" borderId="31" xfId="1" applyFont="1" applyBorder="1"/>
    <xf numFmtId="44" fontId="7" fillId="0" borderId="7" xfId="0" applyNumberFormat="1" applyFont="1" applyBorder="1"/>
    <xf numFmtId="0" fontId="7" fillId="0" borderId="11" xfId="0" applyFont="1" applyFill="1" applyBorder="1"/>
    <xf numFmtId="44" fontId="14" fillId="0" borderId="23" xfId="1" applyFont="1" applyBorder="1"/>
    <xf numFmtId="44" fontId="11" fillId="0" borderId="3" xfId="1" applyFont="1" applyBorder="1"/>
    <xf numFmtId="0" fontId="3" fillId="0" borderId="53" xfId="0" applyFont="1" applyBorder="1"/>
    <xf numFmtId="0" fontId="3" fillId="0" borderId="41" xfId="0" applyFont="1" applyBorder="1"/>
    <xf numFmtId="44" fontId="0" fillId="0" borderId="0" xfId="1" applyFont="1" applyBorder="1"/>
    <xf numFmtId="44" fontId="9" fillId="0" borderId="15" xfId="1" applyFont="1" applyFill="1" applyBorder="1"/>
    <xf numFmtId="44" fontId="9" fillId="0" borderId="8" xfId="1" applyFont="1" applyBorder="1"/>
    <xf numFmtId="44" fontId="9" fillId="0" borderId="8" xfId="0" applyNumberFormat="1" applyFont="1" applyBorder="1"/>
    <xf numFmtId="44" fontId="11" fillId="0" borderId="22" xfId="1" applyFont="1" applyBorder="1"/>
    <xf numFmtId="0" fontId="0" fillId="0" borderId="33" xfId="0" applyBorder="1"/>
    <xf numFmtId="44" fontId="7" fillId="0" borderId="3" xfId="1" applyFont="1" applyBorder="1"/>
    <xf numFmtId="44" fontId="3" fillId="0" borderId="5" xfId="1" applyNumberFormat="1" applyFont="1" applyBorder="1"/>
    <xf numFmtId="44" fontId="3" fillId="0" borderId="5" xfId="1" applyFont="1" applyBorder="1"/>
    <xf numFmtId="0" fontId="13" fillId="0" borderId="0" xfId="0" applyFont="1" applyBorder="1"/>
    <xf numFmtId="14" fontId="7" fillId="0" borderId="0" xfId="1" applyNumberFormat="1" applyFont="1"/>
    <xf numFmtId="14" fontId="7" fillId="0" borderId="0" xfId="0" applyNumberFormat="1" applyFont="1"/>
    <xf numFmtId="0" fontId="7" fillId="0" borderId="6" xfId="0" applyFont="1" applyBorder="1" applyAlignment="1">
      <alignment horizontal="left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/>
    <xf numFmtId="164" fontId="5" fillId="0" borderId="0" xfId="0" applyNumberFormat="1" applyFont="1" applyAlignment="1">
      <alignment horizontal="center"/>
    </xf>
    <xf numFmtId="44" fontId="5" fillId="0" borderId="5" xfId="1" applyNumberFormat="1" applyFont="1" applyBorder="1"/>
    <xf numFmtId="165" fontId="5" fillId="0" borderId="5" xfId="1" applyNumberFormat="1" applyFont="1" applyFill="1" applyBorder="1"/>
    <xf numFmtId="44" fontId="5" fillId="0" borderId="5" xfId="1" applyNumberFormat="1" applyFont="1" applyFill="1" applyBorder="1"/>
    <xf numFmtId="165" fontId="5" fillId="5" borderId="5" xfId="1" applyNumberFormat="1" applyFont="1" applyFill="1" applyBorder="1"/>
    <xf numFmtId="165" fontId="30" fillId="0" borderId="5" xfId="1" applyNumberFormat="1" applyFont="1" applyBorder="1"/>
    <xf numFmtId="0" fontId="5" fillId="0" borderId="5" xfId="0" applyFont="1" applyFill="1" applyBorder="1"/>
    <xf numFmtId="44" fontId="5" fillId="0" borderId="5" xfId="1" applyNumberFormat="1" applyFont="1" applyBorder="1" applyAlignment="1">
      <alignment horizontal="right"/>
    </xf>
    <xf numFmtId="165" fontId="5" fillId="3" borderId="5" xfId="1" applyNumberFormat="1" applyFont="1" applyFill="1" applyBorder="1"/>
    <xf numFmtId="165" fontId="5" fillId="6" borderId="5" xfId="1" applyNumberFormat="1" applyFont="1" applyFill="1" applyBorder="1"/>
    <xf numFmtId="165" fontId="22" fillId="0" borderId="5" xfId="1" applyNumberFormat="1" applyFont="1" applyFill="1" applyBorder="1"/>
    <xf numFmtId="0" fontId="5" fillId="0" borderId="5" xfId="0" applyFont="1" applyBorder="1" applyAlignment="1">
      <alignment horizontal="right"/>
    </xf>
    <xf numFmtId="44" fontId="5" fillId="5" borderId="5" xfId="1" applyNumberFormat="1" applyFont="1" applyFill="1" applyBorder="1"/>
    <xf numFmtId="44" fontId="30" fillId="0" borderId="5" xfId="1" applyNumberFormat="1" applyFont="1" applyBorder="1"/>
    <xf numFmtId="44" fontId="5" fillId="3" borderId="5" xfId="1" applyNumberFormat="1" applyFont="1" applyFill="1" applyBorder="1"/>
    <xf numFmtId="44" fontId="5" fillId="6" borderId="5" xfId="1" applyNumberFormat="1" applyFont="1" applyFill="1" applyBorder="1"/>
    <xf numFmtId="44" fontId="22" fillId="0" borderId="5" xfId="1" applyNumberFormat="1" applyFont="1" applyBorder="1"/>
    <xf numFmtId="0" fontId="5" fillId="0" borderId="5" xfId="0" applyFont="1" applyBorder="1" applyAlignment="1">
      <alignment horizontal="center"/>
    </xf>
    <xf numFmtId="44" fontId="5" fillId="5" borderId="5" xfId="1" applyFont="1" applyFill="1" applyBorder="1"/>
    <xf numFmtId="0" fontId="30" fillId="0" borderId="5" xfId="0" applyFont="1" applyBorder="1"/>
    <xf numFmtId="44" fontId="5" fillId="3" borderId="5" xfId="1" applyFont="1" applyFill="1" applyBorder="1"/>
    <xf numFmtId="44" fontId="5" fillId="6" borderId="5" xfId="1" applyFont="1" applyFill="1" applyBorder="1"/>
    <xf numFmtId="44" fontId="22" fillId="0" borderId="5" xfId="1" applyFont="1" applyBorder="1"/>
    <xf numFmtId="44" fontId="5" fillId="4" borderId="5" xfId="1" applyFont="1" applyFill="1" applyBorder="1"/>
    <xf numFmtId="44" fontId="22" fillId="0" borderId="18" xfId="1" applyFont="1" applyBorder="1"/>
    <xf numFmtId="44" fontId="5" fillId="0" borderId="18" xfId="1" applyFont="1" applyBorder="1"/>
    <xf numFmtId="0" fontId="5" fillId="0" borderId="18" xfId="0" applyFont="1" applyBorder="1"/>
    <xf numFmtId="0" fontId="5" fillId="0" borderId="15" xfId="0" applyFont="1" applyBorder="1"/>
    <xf numFmtId="44" fontId="5" fillId="4" borderId="5" xfId="0" applyNumberFormat="1" applyFont="1" applyFill="1" applyBorder="1"/>
    <xf numFmtId="44" fontId="10" fillId="4" borderId="5" xfId="1" applyFont="1" applyFill="1" applyBorder="1"/>
    <xf numFmtId="44" fontId="30" fillId="0" borderId="5" xfId="0" applyNumberFormat="1" applyFont="1" applyBorder="1"/>
    <xf numFmtId="0" fontId="5" fillId="0" borderId="0" xfId="0" applyFont="1" applyBorder="1" applyAlignment="1">
      <alignment horizontal="right"/>
    </xf>
    <xf numFmtId="44" fontId="30" fillId="0" borderId="23" xfId="0" applyNumberFormat="1" applyFont="1" applyBorder="1"/>
    <xf numFmtId="44" fontId="31" fillId="0" borderId="19" xfId="0" applyNumberFormat="1" applyFont="1" applyBorder="1"/>
    <xf numFmtId="16" fontId="6" fillId="0" borderId="0" xfId="0" applyNumberFormat="1" applyFont="1" applyAlignment="1">
      <alignment horizontal="right"/>
    </xf>
    <xf numFmtId="164" fontId="23" fillId="0" borderId="0" xfId="0" applyNumberFormat="1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44" fontId="5" fillId="0" borderId="0" xfId="1" applyFont="1" applyBorder="1" applyAlignment="1">
      <alignment horizontal="right"/>
    </xf>
    <xf numFmtId="44" fontId="13" fillId="0" borderId="19" xfId="0" applyNumberFormat="1" applyFont="1" applyBorder="1"/>
    <xf numFmtId="0" fontId="5" fillId="0" borderId="2" xfId="0" applyFont="1" applyBorder="1" applyAlignment="1">
      <alignment horizontal="left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44" fontId="9" fillId="0" borderId="3" xfId="1" applyFont="1" applyFill="1" applyBorder="1"/>
    <xf numFmtId="44" fontId="9" fillId="0" borderId="22" xfId="1" applyFont="1" applyFill="1" applyBorder="1"/>
    <xf numFmtId="14" fontId="7" fillId="0" borderId="0" xfId="0" applyNumberFormat="1" applyFont="1" applyAlignment="1">
      <alignment horizontal="center"/>
    </xf>
    <xf numFmtId="44" fontId="32" fillId="0" borderId="5" xfId="1" applyFont="1" applyBorder="1"/>
    <xf numFmtId="44" fontId="32" fillId="0" borderId="0" xfId="1" applyFont="1"/>
    <xf numFmtId="44" fontId="32" fillId="0" borderId="0" xfId="0" applyNumberFormat="1" applyFont="1"/>
    <xf numFmtId="0" fontId="32" fillId="0" borderId="5" xfId="0" applyNumberFormat="1" applyFont="1" applyBorder="1"/>
    <xf numFmtId="0" fontId="0" fillId="0" borderId="6" xfId="0" applyBorder="1" applyAlignment="1">
      <alignment horizontal="right"/>
    </xf>
    <xf numFmtId="44" fontId="14" fillId="0" borderId="3" xfId="0" applyNumberFormat="1" applyFont="1" applyBorder="1"/>
    <xf numFmtId="44" fontId="11" fillId="0" borderId="55" xfId="1" applyFont="1" applyBorder="1"/>
    <xf numFmtId="0" fontId="3" fillId="0" borderId="56" xfId="0" applyFont="1" applyBorder="1" applyAlignment="1">
      <alignment horizontal="center"/>
    </xf>
    <xf numFmtId="44" fontId="0" fillId="0" borderId="3" xfId="0" applyNumberFormat="1" applyBorder="1"/>
    <xf numFmtId="44" fontId="10" fillId="4" borderId="5" xfId="0" applyNumberFormat="1" applyFont="1" applyFill="1" applyBorder="1"/>
    <xf numFmtId="0" fontId="35" fillId="0" borderId="0" xfId="0" applyFont="1" applyAlignment="1">
      <alignment horizontal="center"/>
    </xf>
    <xf numFmtId="165" fontId="0" fillId="0" borderId="5" xfId="1" applyNumberFormat="1" applyFont="1" applyBorder="1"/>
    <xf numFmtId="165" fontId="4" fillId="0" borderId="5" xfId="1" applyNumberFormat="1" applyFont="1" applyBorder="1" applyAlignment="1">
      <alignment horizontal="center"/>
    </xf>
    <xf numFmtId="165" fontId="0" fillId="0" borderId="0" xfId="0" applyNumberFormat="1"/>
    <xf numFmtId="165" fontId="0" fillId="0" borderId="18" xfId="1" applyNumberFormat="1" applyFont="1" applyBorder="1"/>
    <xf numFmtId="165" fontId="0" fillId="0" borderId="19" xfId="0" applyNumberFormat="1" applyBorder="1"/>
    <xf numFmtId="0" fontId="35" fillId="0" borderId="0" xfId="0" applyFont="1"/>
    <xf numFmtId="165" fontId="0" fillId="0" borderId="3" xfId="1" applyNumberFormat="1" applyFont="1" applyBorder="1"/>
    <xf numFmtId="165" fontId="0" fillId="0" borderId="19" xfId="1" applyNumberFormat="1" applyFont="1" applyBorder="1"/>
    <xf numFmtId="165" fontId="23" fillId="0" borderId="19" xfId="0" applyNumberFormat="1" applyFont="1" applyBorder="1"/>
    <xf numFmtId="0" fontId="1" fillId="0" borderId="0" xfId="0" applyFont="1" applyAlignment="1">
      <alignment horizontal="right"/>
    </xf>
    <xf numFmtId="165" fontId="7" fillId="0" borderId="0" xfId="1" applyNumberFormat="1" applyFont="1" applyAlignment="1"/>
    <xf numFmtId="165" fontId="0" fillId="0" borderId="41" xfId="1" applyNumberFormat="1" applyFont="1" applyBorder="1"/>
    <xf numFmtId="165" fontId="0" fillId="0" borderId="15" xfId="1" applyNumberFormat="1" applyFont="1" applyBorder="1"/>
    <xf numFmtId="165" fontId="0" fillId="0" borderId="0" xfId="1" applyNumberFormat="1" applyFont="1"/>
    <xf numFmtId="165" fontId="3" fillId="0" borderId="19" xfId="1" applyNumberFormat="1" applyFont="1" applyBorder="1"/>
    <xf numFmtId="0" fontId="0" fillId="0" borderId="23" xfId="0" applyBorder="1"/>
    <xf numFmtId="44" fontId="37" fillId="0" borderId="5" xfId="1" applyFont="1" applyBorder="1"/>
    <xf numFmtId="44" fontId="37" fillId="0" borderId="18" xfId="1" applyFont="1" applyBorder="1"/>
    <xf numFmtId="44" fontId="14" fillId="0" borderId="0" xfId="0" applyNumberFormat="1" applyFont="1"/>
    <xf numFmtId="44" fontId="0" fillId="0" borderId="56" xfId="0" applyNumberFormat="1" applyBorder="1"/>
    <xf numFmtId="44" fontId="0" fillId="0" borderId="56" xfId="1" applyFont="1" applyBorder="1"/>
    <xf numFmtId="44" fontId="0" fillId="0" borderId="3" xfId="1" applyFont="1" applyBorder="1"/>
    <xf numFmtId="0" fontId="5" fillId="0" borderId="5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4" fontId="0" fillId="0" borderId="24" xfId="1" applyFont="1" applyBorder="1"/>
    <xf numFmtId="14" fontId="5" fillId="0" borderId="2" xfId="0" applyNumberFormat="1" applyFont="1" applyBorder="1" applyAlignment="1">
      <alignment horizontal="center"/>
    </xf>
    <xf numFmtId="164" fontId="5" fillId="0" borderId="0" xfId="0" applyNumberFormat="1" applyFont="1"/>
    <xf numFmtId="44" fontId="32" fillId="0" borderId="19" xfId="0" applyNumberFormat="1" applyFont="1" applyBorder="1"/>
    <xf numFmtId="44" fontId="7" fillId="0" borderId="0" xfId="0" applyNumberFormat="1" applyFont="1" applyBorder="1"/>
    <xf numFmtId="0" fontId="7" fillId="0" borderId="36" xfId="0" applyFont="1" applyBorder="1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right"/>
    </xf>
    <xf numFmtId="0" fontId="36" fillId="0" borderId="2" xfId="0" applyFont="1" applyBorder="1" applyAlignment="1">
      <alignment horizontal="center"/>
    </xf>
    <xf numFmtId="0" fontId="36" fillId="0" borderId="2" xfId="0" applyFont="1" applyBorder="1"/>
    <xf numFmtId="0" fontId="5" fillId="0" borderId="19" xfId="0" applyFont="1" applyBorder="1"/>
    <xf numFmtId="8" fontId="6" fillId="0" borderId="0" xfId="0" applyNumberFormat="1" applyFont="1"/>
    <xf numFmtId="0" fontId="6" fillId="0" borderId="0" xfId="0" applyFont="1" applyBorder="1"/>
    <xf numFmtId="8" fontId="6" fillId="0" borderId="0" xfId="0" applyNumberFormat="1" applyFont="1" applyAlignment="1">
      <alignment horizontal="right"/>
    </xf>
    <xf numFmtId="0" fontId="24" fillId="0" borderId="0" xfId="0" applyFont="1" applyBorder="1"/>
    <xf numFmtId="0" fontId="6" fillId="0" borderId="18" xfId="0" applyFont="1" applyBorder="1"/>
    <xf numFmtId="0" fontId="6" fillId="0" borderId="19" xfId="0" applyFont="1" applyBorder="1"/>
    <xf numFmtId="0" fontId="13" fillId="0" borderId="0" xfId="0" applyFont="1" applyAlignment="1">
      <alignment horizontal="center"/>
    </xf>
    <xf numFmtId="44" fontId="7" fillId="0" borderId="0" xfId="1" applyFont="1" applyBorder="1" applyAlignment="1">
      <alignment horizontal="center"/>
    </xf>
    <xf numFmtId="44" fontId="38" fillId="0" borderId="19" xfId="0" applyNumberFormat="1" applyFont="1" applyBorder="1"/>
    <xf numFmtId="44" fontId="9" fillId="0" borderId="10" xfId="1" applyNumberFormat="1" applyFont="1" applyBorder="1"/>
    <xf numFmtId="0" fontId="0" fillId="0" borderId="0" xfId="0" applyFill="1" applyBorder="1" applyAlignment="1">
      <alignment horizontal="right"/>
    </xf>
    <xf numFmtId="44" fontId="5" fillId="0" borderId="19" xfId="0" applyNumberFormat="1" applyFont="1" applyBorder="1"/>
    <xf numFmtId="0" fontId="0" fillId="0" borderId="0" xfId="0" applyFont="1" applyAlignment="1">
      <alignment horizontal="right"/>
    </xf>
    <xf numFmtId="44" fontId="0" fillId="0" borderId="57" xfId="0" applyNumberFormat="1" applyBorder="1"/>
    <xf numFmtId="44" fontId="5" fillId="0" borderId="0" xfId="0" applyNumberFormat="1" applyFont="1" applyBorder="1"/>
    <xf numFmtId="44" fontId="5" fillId="0" borderId="0" xfId="0" applyNumberFormat="1" applyFont="1"/>
    <xf numFmtId="44" fontId="0" fillId="0" borderId="57" xfId="1" applyFont="1" applyBorder="1"/>
    <xf numFmtId="44" fontId="7" fillId="0" borderId="23" xfId="0" applyNumberFormat="1" applyFont="1" applyBorder="1"/>
    <xf numFmtId="44" fontId="7" fillId="0" borderId="23" xfId="1" applyFont="1" applyBorder="1"/>
    <xf numFmtId="44" fontId="7" fillId="0" borderId="12" xfId="0" applyNumberFormat="1" applyFont="1" applyBorder="1"/>
    <xf numFmtId="0" fontId="10" fillId="0" borderId="0" xfId="0" applyNumberFormat="1" applyFont="1" applyAlignment="1">
      <alignment horizontal="center"/>
    </xf>
    <xf numFmtId="0" fontId="10" fillId="0" borderId="0" xfId="0" applyNumberFormat="1" applyFont="1"/>
    <xf numFmtId="0" fontId="0" fillId="0" borderId="54" xfId="0" applyBorder="1"/>
    <xf numFmtId="44" fontId="39" fillId="0" borderId="19" xfId="0" applyNumberFormat="1" applyFont="1" applyBorder="1"/>
    <xf numFmtId="44" fontId="40" fillId="0" borderId="19" xfId="0" applyNumberFormat="1" applyFont="1" applyBorder="1"/>
    <xf numFmtId="44" fontId="41" fillId="0" borderId="7" xfId="1" applyFont="1" applyFill="1" applyBorder="1"/>
    <xf numFmtId="0" fontId="7" fillId="0" borderId="28" xfId="0" applyFont="1" applyBorder="1"/>
    <xf numFmtId="0" fontId="42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10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2" fillId="0" borderId="0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44" fontId="10" fillId="0" borderId="1" xfId="1" applyFont="1" applyBorder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7" xfId="0" applyFont="1" applyBorder="1"/>
    <xf numFmtId="0" fontId="0" fillId="0" borderId="34" xfId="0" applyNumberFormat="1" applyBorder="1"/>
    <xf numFmtId="0" fontId="1" fillId="0" borderId="15" xfId="0" applyFont="1" applyBorder="1"/>
    <xf numFmtId="0" fontId="0" fillId="0" borderId="43" xfId="0" applyBorder="1"/>
    <xf numFmtId="44" fontId="0" fillId="0" borderId="36" xfId="1" applyFont="1" applyBorder="1"/>
    <xf numFmtId="44" fontId="1" fillId="0" borderId="36" xfId="1" applyBorder="1"/>
    <xf numFmtId="44" fontId="11" fillId="0" borderId="36" xfId="1" applyFont="1" applyBorder="1"/>
    <xf numFmtId="44" fontId="11" fillId="0" borderId="38" xfId="1" applyFont="1" applyBorder="1"/>
    <xf numFmtId="0" fontId="1" fillId="0" borderId="6" xfId="0" applyFont="1" applyBorder="1"/>
    <xf numFmtId="44" fontId="0" fillId="0" borderId="23" xfId="0" applyNumberFormat="1" applyBorder="1"/>
    <xf numFmtId="165" fontId="0" fillId="0" borderId="5" xfId="0" applyNumberFormat="1" applyBorder="1"/>
    <xf numFmtId="0" fontId="0" fillId="0" borderId="58" xfId="0" applyBorder="1"/>
    <xf numFmtId="165" fontId="0" fillId="0" borderId="58" xfId="1" applyNumberFormat="1" applyFont="1" applyBorder="1"/>
    <xf numFmtId="44" fontId="37" fillId="0" borderId="31" xfId="1" applyFont="1" applyBorder="1"/>
    <xf numFmtId="44" fontId="1" fillId="0" borderId="5" xfId="1" applyFont="1" applyBorder="1"/>
    <xf numFmtId="0" fontId="0" fillId="0" borderId="26" xfId="0" applyBorder="1"/>
    <xf numFmtId="44" fontId="41" fillId="0" borderId="41" xfId="0" applyNumberFormat="1" applyFont="1" applyBorder="1"/>
    <xf numFmtId="44" fontId="44" fillId="0" borderId="41" xfId="0" applyNumberFormat="1" applyFont="1" applyBorder="1"/>
    <xf numFmtId="44" fontId="45" fillId="0" borderId="19" xfId="0" applyNumberFormat="1" applyFont="1" applyBorder="1"/>
    <xf numFmtId="44" fontId="7" fillId="0" borderId="15" xfId="1" applyNumberFormat="1" applyFont="1" applyFill="1" applyBorder="1"/>
    <xf numFmtId="44" fontId="1" fillId="0" borderId="3" xfId="1" applyFont="1" applyBorder="1"/>
    <xf numFmtId="0" fontId="1" fillId="0" borderId="5" xfId="0" applyFont="1" applyBorder="1" applyAlignment="1">
      <alignment horizontal="center"/>
    </xf>
    <xf numFmtId="44" fontId="0" fillId="0" borderId="31" xfId="1" applyFont="1" applyBorder="1"/>
    <xf numFmtId="44" fontId="1" fillId="0" borderId="31" xfId="1" applyBorder="1"/>
    <xf numFmtId="0" fontId="1" fillId="0" borderId="36" xfId="0" applyFont="1" applyBorder="1"/>
    <xf numFmtId="0" fontId="0" fillId="0" borderId="36" xfId="0" applyBorder="1"/>
    <xf numFmtId="0" fontId="4" fillId="0" borderId="0" xfId="0" applyFont="1" applyAlignment="1">
      <alignment horizontal="right"/>
    </xf>
    <xf numFmtId="44" fontId="1" fillId="0" borderId="23" xfId="1" applyFont="1" applyBorder="1"/>
    <xf numFmtId="0" fontId="1" fillId="0" borderId="3" xfId="0" applyFont="1" applyBorder="1"/>
    <xf numFmtId="44" fontId="37" fillId="0" borderId="3" xfId="1" applyFont="1" applyBorder="1"/>
    <xf numFmtId="44" fontId="1" fillId="0" borderId="31" xfId="1" applyFont="1" applyBorder="1"/>
    <xf numFmtId="0" fontId="0" fillId="0" borderId="36" xfId="0" applyNumberFormat="1" applyBorder="1"/>
    <xf numFmtId="0" fontId="0" fillId="0" borderId="59" xfId="0" applyBorder="1"/>
    <xf numFmtId="0" fontId="0" fillId="0" borderId="60" xfId="0" applyBorder="1"/>
    <xf numFmtId="0" fontId="0" fillId="0" borderId="53" xfId="0" applyBorder="1"/>
    <xf numFmtId="44" fontId="15" fillId="0" borderId="41" xfId="0" applyNumberFormat="1" applyFont="1" applyBorder="1"/>
    <xf numFmtId="44" fontId="0" fillId="0" borderId="61" xfId="0" applyNumberFormat="1" applyBorder="1"/>
    <xf numFmtId="44" fontId="0" fillId="0" borderId="39" xfId="0" applyNumberFormat="1" applyBorder="1"/>
    <xf numFmtId="0" fontId="1" fillId="0" borderId="60" xfId="0" applyFont="1" applyBorder="1"/>
    <xf numFmtId="164" fontId="0" fillId="0" borderId="15" xfId="0" applyNumberFormat="1" applyBorder="1"/>
    <xf numFmtId="44" fontId="0" fillId="0" borderId="16" xfId="1" applyFont="1" applyBorder="1"/>
    <xf numFmtId="44" fontId="1" fillId="0" borderId="16" xfId="1" applyFont="1" applyBorder="1"/>
    <xf numFmtId="0" fontId="0" fillId="0" borderId="3" xfId="0" applyNumberFormat="1" applyBorder="1"/>
    <xf numFmtId="44" fontId="9" fillId="0" borderId="54" xfId="1" applyFont="1" applyBorder="1"/>
    <xf numFmtId="44" fontId="9" fillId="0" borderId="62" xfId="1" applyFont="1" applyBorder="1"/>
    <xf numFmtId="0" fontId="13" fillId="0" borderId="1" xfId="0" applyFont="1" applyBorder="1"/>
    <xf numFmtId="0" fontId="7" fillId="0" borderId="0" xfId="0" applyNumberFormat="1" applyFont="1"/>
    <xf numFmtId="0" fontId="1" fillId="0" borderId="0" xfId="0" applyNumberFormat="1" applyFont="1"/>
    <xf numFmtId="0" fontId="1" fillId="0" borderId="0" xfId="0" applyFont="1"/>
    <xf numFmtId="0" fontId="1" fillId="0" borderId="0" xfId="0" applyNumberFormat="1" applyFont="1" applyFill="1" applyBorder="1"/>
    <xf numFmtId="0" fontId="1" fillId="0" borderId="0" xfId="0" applyFont="1" applyFill="1" applyBorder="1"/>
    <xf numFmtId="0" fontId="1" fillId="0" borderId="0" xfId="0" applyNumberFormat="1" applyFont="1" applyBorder="1"/>
    <xf numFmtId="16" fontId="0" fillId="0" borderId="5" xfId="0" applyNumberFormat="1" applyBorder="1"/>
    <xf numFmtId="44" fontId="1" fillId="0" borderId="0" xfId="1" applyFont="1" applyFill="1" applyBorder="1"/>
    <xf numFmtId="44" fontId="7" fillId="0" borderId="4" xfId="1" applyNumberFormat="1" applyFont="1" applyBorder="1"/>
    <xf numFmtId="165" fontId="8" fillId="0" borderId="31" xfId="1" applyNumberFormat="1" applyFont="1" applyBorder="1"/>
    <xf numFmtId="165" fontId="7" fillId="2" borderId="40" xfId="1" applyNumberFormat="1" applyFont="1" applyFill="1" applyBorder="1"/>
    <xf numFmtId="165" fontId="9" fillId="0" borderId="33" xfId="1" applyNumberFormat="1" applyFont="1" applyBorder="1"/>
    <xf numFmtId="44" fontId="7" fillId="0" borderId="6" xfId="1" applyNumberFormat="1" applyFont="1" applyBorder="1"/>
    <xf numFmtId="165" fontId="9" fillId="0" borderId="7" xfId="1" applyNumberFormat="1" applyFont="1" applyBorder="1"/>
    <xf numFmtId="44" fontId="7" fillId="0" borderId="7" xfId="1" applyFont="1" applyBorder="1"/>
    <xf numFmtId="44" fontId="7" fillId="0" borderId="6" xfId="1" applyNumberFormat="1" applyFont="1" applyBorder="1" applyAlignment="1">
      <alignment horizontal="right"/>
    </xf>
    <xf numFmtId="44" fontId="3" fillId="7" borderId="7" xfId="1" applyNumberFormat="1" applyFont="1" applyFill="1" applyBorder="1"/>
    <xf numFmtId="0" fontId="7" fillId="0" borderId="6" xfId="0" applyFont="1" applyBorder="1" applyAlignment="1">
      <alignment horizontal="right"/>
    </xf>
    <xf numFmtId="44" fontId="18" fillId="0" borderId="7" xfId="1" applyFont="1" applyBorder="1"/>
    <xf numFmtId="44" fontId="7" fillId="0" borderId="6" xfId="1" applyNumberFormat="1" applyFont="1" applyBorder="1" applyAlignment="1">
      <alignment horizontal="left"/>
    </xf>
    <xf numFmtId="44" fontId="7" fillId="0" borderId="6" xfId="1" applyFont="1" applyBorder="1"/>
    <xf numFmtId="44" fontId="3" fillId="7" borderId="7" xfId="1" applyFont="1" applyFill="1" applyBorder="1"/>
    <xf numFmtId="44" fontId="7" fillId="0" borderId="39" xfId="1" applyFont="1" applyBorder="1"/>
    <xf numFmtId="0" fontId="7" fillId="0" borderId="11" xfId="0" applyFont="1" applyFill="1" applyBorder="1" applyAlignment="1">
      <alignment horizontal="right"/>
    </xf>
    <xf numFmtId="44" fontId="7" fillId="4" borderId="23" xfId="0" applyNumberFormat="1" applyFont="1" applyFill="1" applyBorder="1"/>
    <xf numFmtId="44" fontId="10" fillId="4" borderId="42" xfId="0" applyNumberFormat="1" applyFont="1" applyFill="1" applyBorder="1"/>
    <xf numFmtId="44" fontId="14" fillId="0" borderId="57" xfId="0" applyNumberFormat="1" applyFont="1" applyBorder="1"/>
    <xf numFmtId="0" fontId="0" fillId="0" borderId="0" xfId="0" applyFill="1" applyBorder="1" applyAlignment="1">
      <alignment horizontal="center"/>
    </xf>
    <xf numFmtId="44" fontId="14" fillId="0" borderId="63" xfId="0" applyNumberFormat="1" applyFont="1" applyBorder="1"/>
    <xf numFmtId="44" fontId="0" fillId="0" borderId="58" xfId="1" applyFont="1" applyBorder="1"/>
    <xf numFmtId="44" fontId="0" fillId="0" borderId="64" xfId="0" applyNumberFormat="1" applyBorder="1"/>
    <xf numFmtId="44" fontId="14" fillId="0" borderId="58" xfId="0" applyNumberFormat="1" applyFont="1" applyBorder="1"/>
    <xf numFmtId="44" fontId="10" fillId="0" borderId="55" xfId="0" applyNumberFormat="1" applyFont="1" applyBorder="1"/>
    <xf numFmtId="44" fontId="5" fillId="0" borderId="57" xfId="0" applyNumberFormat="1" applyFont="1" applyBorder="1"/>
    <xf numFmtId="0" fontId="14" fillId="0" borderId="0" xfId="0" applyFont="1" applyBorder="1" applyAlignment="1">
      <alignment horizontal="center"/>
    </xf>
    <xf numFmtId="44" fontId="7" fillId="0" borderId="31" xfId="1" applyFont="1" applyBorder="1"/>
    <xf numFmtId="44" fontId="7" fillId="0" borderId="31" xfId="0" applyNumberFormat="1" applyFont="1" applyBorder="1"/>
    <xf numFmtId="44" fontId="7" fillId="0" borderId="33" xfId="0" applyNumberFormat="1" applyFont="1" applyBorder="1"/>
    <xf numFmtId="0" fontId="1" fillId="0" borderId="0" xfId="0" applyFont="1" applyBorder="1"/>
    <xf numFmtId="44" fontId="1" fillId="0" borderId="0" xfId="1" applyFont="1" applyBorder="1"/>
    <xf numFmtId="44" fontId="3" fillId="0" borderId="41" xfId="0" applyNumberFormat="1" applyFont="1" applyBorder="1"/>
    <xf numFmtId="44" fontId="3" fillId="0" borderId="41" xfId="0" applyNumberFormat="1" applyFont="1" applyBorder="1" applyAlignment="1">
      <alignment horizontal="center"/>
    </xf>
    <xf numFmtId="44" fontId="3" fillId="0" borderId="41" xfId="1" applyFont="1" applyBorder="1"/>
    <xf numFmtId="0" fontId="0" fillId="0" borderId="58" xfId="0" applyBorder="1" applyAlignment="1">
      <alignment horizontal="center"/>
    </xf>
    <xf numFmtId="0" fontId="0" fillId="0" borderId="15" xfId="0" applyBorder="1" applyAlignment="1">
      <alignment horizontal="left"/>
    </xf>
    <xf numFmtId="0" fontId="0" fillId="0" borderId="22" xfId="0" applyBorder="1"/>
    <xf numFmtId="0" fontId="14" fillId="0" borderId="2" xfId="0" applyFont="1" applyBorder="1" applyAlignment="1">
      <alignment horizontal="center"/>
    </xf>
    <xf numFmtId="44" fontId="6" fillId="0" borderId="41" xfId="1" applyFont="1" applyBorder="1"/>
    <xf numFmtId="44" fontId="6" fillId="0" borderId="58" xfId="1" applyFont="1" applyBorder="1"/>
    <xf numFmtId="44" fontId="32" fillId="0" borderId="19" xfId="1" applyFont="1" applyBorder="1"/>
    <xf numFmtId="167" fontId="0" fillId="0" borderId="0" xfId="0" applyNumberFormat="1"/>
    <xf numFmtId="168" fontId="5" fillId="0" borderId="0" xfId="0" applyNumberFormat="1" applyFont="1" applyAlignment="1">
      <alignment horizontal="center"/>
    </xf>
    <xf numFmtId="0" fontId="14" fillId="0" borderId="26" xfId="0" applyFont="1" applyBorder="1"/>
    <xf numFmtId="44" fontId="0" fillId="0" borderId="58" xfId="0" applyNumberFormat="1" applyBorder="1"/>
    <xf numFmtId="0" fontId="10" fillId="0" borderId="0" xfId="0" applyNumberFormat="1" applyFont="1" applyAlignment="1">
      <alignment horizontal="left"/>
    </xf>
    <xf numFmtId="0" fontId="47" fillId="0" borderId="0" xfId="2" applyFont="1" applyAlignment="1" applyProtection="1"/>
    <xf numFmtId="0" fontId="48" fillId="0" borderId="0" xfId="0" applyFont="1"/>
    <xf numFmtId="165" fontId="5" fillId="0" borderId="0" xfId="0" applyNumberFormat="1" applyFont="1"/>
    <xf numFmtId="0" fontId="47" fillId="0" borderId="0" xfId="2" applyFont="1" applyFill="1" applyBorder="1" applyAlignment="1" applyProtection="1"/>
    <xf numFmtId="0" fontId="48" fillId="0" borderId="0" xfId="0" applyFont="1" applyFill="1" applyBorder="1"/>
    <xf numFmtId="165" fontId="5" fillId="0" borderId="0" xfId="1" applyNumberFormat="1" applyFont="1" applyBorder="1"/>
    <xf numFmtId="165" fontId="5" fillId="0" borderId="57" xfId="1" applyNumberFormat="1" applyFont="1" applyBorder="1"/>
    <xf numFmtId="165" fontId="5" fillId="0" borderId="0" xfId="1" applyNumberFormat="1" applyFont="1"/>
    <xf numFmtId="44" fontId="11" fillId="0" borderId="43" xfId="1" applyFont="1" applyBorder="1"/>
    <xf numFmtId="44" fontId="11" fillId="0" borderId="37" xfId="1" applyFont="1" applyBorder="1"/>
    <xf numFmtId="44" fontId="25" fillId="0" borderId="6" xfId="1" applyFont="1" applyBorder="1"/>
    <xf numFmtId="165" fontId="0" fillId="0" borderId="58" xfId="0" applyNumberFormat="1" applyBorder="1"/>
    <xf numFmtId="0" fontId="0" fillId="0" borderId="0" xfId="0" applyFill="1" applyBorder="1"/>
    <xf numFmtId="165" fontId="0" fillId="0" borderId="0" xfId="1" applyNumberFormat="1" applyFont="1" applyBorder="1"/>
    <xf numFmtId="0" fontId="0" fillId="0" borderId="3" xfId="0" applyBorder="1"/>
    <xf numFmtId="165" fontId="4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44" fontId="5" fillId="0" borderId="58" xfId="1" applyNumberFormat="1" applyFont="1" applyBorder="1"/>
    <xf numFmtId="44" fontId="5" fillId="0" borderId="58" xfId="1" applyFont="1" applyBorder="1"/>
    <xf numFmtId="44" fontId="13" fillId="0" borderId="41" xfId="0" applyNumberFormat="1" applyFont="1" applyBorder="1"/>
    <xf numFmtId="44" fontId="0" fillId="0" borderId="0" xfId="0" applyNumberFormat="1" applyBorder="1" applyAlignment="1">
      <alignment horizontal="center"/>
    </xf>
    <xf numFmtId="44" fontId="0" fillId="0" borderId="57" xfId="0" applyNumberFormat="1" applyBorder="1" applyAlignment="1">
      <alignment horizontal="center"/>
    </xf>
    <xf numFmtId="44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16" fontId="0" fillId="0" borderId="16" xfId="0" applyNumberFormat="1" applyBorder="1"/>
    <xf numFmtId="16" fontId="0" fillId="0" borderId="6" xfId="0" applyNumberFormat="1" applyBorder="1"/>
    <xf numFmtId="16" fontId="0" fillId="0" borderId="4" xfId="0" applyNumberFormat="1" applyBorder="1"/>
    <xf numFmtId="44" fontId="9" fillId="0" borderId="32" xfId="1" applyFont="1" applyBorder="1"/>
    <xf numFmtId="44" fontId="9" fillId="0" borderId="52" xfId="1" applyFont="1" applyBorder="1"/>
    <xf numFmtId="165" fontId="3" fillId="0" borderId="0" xfId="1" applyNumberFormat="1" applyFont="1" applyBorder="1"/>
    <xf numFmtId="0" fontId="1" fillId="0" borderId="18" xfId="0" applyFont="1" applyBorder="1"/>
    <xf numFmtId="0" fontId="1" fillId="0" borderId="23" xfId="0" applyFont="1" applyBorder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/>
  <colors>
    <mruColors>
      <color rgb="FF008000"/>
      <color rgb="FF009900"/>
      <color rgb="FF00CC99"/>
    </mruColors>
  </colors>
</styleSheet>
</file>

<file path=xl/_rels/workbook.xml.rels><?xml version="1.0" encoding="UTF-8" standalone="yes"?>
<Relationships xmlns="http://schemas.openxmlformats.org/package/2006/relationships"><Relationship Id="rId46" Type="http://schemas.openxmlformats.org/officeDocument/2006/relationships/theme" Target="theme/theme1.xml"/><Relationship Id="rId47" Type="http://schemas.openxmlformats.org/officeDocument/2006/relationships/styles" Target="styles.xml"/><Relationship Id="rId48" Type="http://schemas.openxmlformats.org/officeDocument/2006/relationships/sharedStrings" Target="sharedStrings.xml"/><Relationship Id="rId49" Type="http://schemas.openxmlformats.org/officeDocument/2006/relationships/calcChain" Target="calcChain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worksheet" Target="worksheets/sheet27.xml"/><Relationship Id="rId28" Type="http://schemas.openxmlformats.org/officeDocument/2006/relationships/worksheet" Target="worksheets/sheet28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30" Type="http://schemas.openxmlformats.org/officeDocument/2006/relationships/worksheet" Target="worksheets/sheet30.xml"/><Relationship Id="rId31" Type="http://schemas.openxmlformats.org/officeDocument/2006/relationships/worksheet" Target="worksheets/sheet31.xml"/><Relationship Id="rId32" Type="http://schemas.openxmlformats.org/officeDocument/2006/relationships/worksheet" Target="worksheets/sheet32.xml"/><Relationship Id="rId9" Type="http://schemas.openxmlformats.org/officeDocument/2006/relationships/worksheet" Target="worksheets/sheet9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33" Type="http://schemas.openxmlformats.org/officeDocument/2006/relationships/worksheet" Target="worksheets/sheet33.xml"/><Relationship Id="rId34" Type="http://schemas.openxmlformats.org/officeDocument/2006/relationships/worksheet" Target="worksheets/sheet34.xml"/><Relationship Id="rId35" Type="http://schemas.openxmlformats.org/officeDocument/2006/relationships/worksheet" Target="worksheets/sheet35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37" Type="http://schemas.openxmlformats.org/officeDocument/2006/relationships/worksheet" Target="worksheets/sheet37.xml"/><Relationship Id="rId38" Type="http://schemas.openxmlformats.org/officeDocument/2006/relationships/worksheet" Target="worksheets/sheet38.xml"/><Relationship Id="rId39" Type="http://schemas.openxmlformats.org/officeDocument/2006/relationships/worksheet" Target="worksheets/sheet39.xml"/><Relationship Id="rId40" Type="http://schemas.openxmlformats.org/officeDocument/2006/relationships/worksheet" Target="worksheets/sheet40.xml"/><Relationship Id="rId41" Type="http://schemas.openxmlformats.org/officeDocument/2006/relationships/worksheet" Target="worksheets/sheet41.xml"/><Relationship Id="rId42" Type="http://schemas.openxmlformats.org/officeDocument/2006/relationships/worksheet" Target="worksheets/sheet42.xml"/><Relationship Id="rId43" Type="http://schemas.openxmlformats.org/officeDocument/2006/relationships/worksheet" Target="worksheets/sheet43.xml"/><Relationship Id="rId44" Type="http://schemas.openxmlformats.org/officeDocument/2006/relationships/worksheet" Target="worksheets/sheet44.xml"/><Relationship Id="rId45" Type="http://schemas.openxmlformats.org/officeDocument/2006/relationships/worksheet" Target="worksheets/sheet4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0</xdr:rowOff>
    </xdr:from>
    <xdr:to>
      <xdr:col>1</xdr:col>
      <xdr:colOff>9525</xdr:colOff>
      <xdr:row>11</xdr:row>
      <xdr:rowOff>9525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14950"/>
          <a:ext cx="6924675" cy="1714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2438401</xdr:colOff>
      <xdr:row>0</xdr:row>
      <xdr:rowOff>9525</xdr:rowOff>
    </xdr:from>
    <xdr:to>
      <xdr:col>0</xdr:col>
      <xdr:colOff>4467225</xdr:colOff>
      <xdr:row>1</xdr:row>
      <xdr:rowOff>24975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1" y="9525"/>
          <a:ext cx="2028824" cy="2015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irs.gov/" TargetMode="External"/><Relationship Id="rId2" Type="http://schemas.openxmlformats.org/officeDocument/2006/relationships/hyperlink" Target="http://www.ftb.ca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A13"/>
  <sheetViews>
    <sheetView workbookViewId="0">
      <selection activeCell="A12" sqref="A12"/>
    </sheetView>
  </sheetViews>
  <sheetFormatPr baseColWidth="10" defaultColWidth="8.83203125" defaultRowHeight="12"/>
  <cols>
    <col min="1" max="1" width="103.6640625" bestFit="1" customWidth="1"/>
  </cols>
  <sheetData>
    <row r="1" spans="1:1" ht="157.5" customHeight="1">
      <c r="A1" s="8"/>
    </row>
    <row r="4" spans="1:1" ht="65">
      <c r="A4" s="361" t="s">
        <v>223</v>
      </c>
    </row>
    <row r="5" spans="1:1">
      <c r="A5" s="8"/>
    </row>
    <row r="6" spans="1:1" ht="13">
      <c r="A6" s="362"/>
    </row>
    <row r="7" spans="1:1" ht="65">
      <c r="A7" s="361" t="s">
        <v>330</v>
      </c>
    </row>
    <row r="8" spans="1:1">
      <c r="A8" s="8"/>
    </row>
    <row r="9" spans="1:1">
      <c r="A9" s="8"/>
    </row>
    <row r="10" spans="1:1" ht="65">
      <c r="A10" s="361">
        <v>2012</v>
      </c>
    </row>
    <row r="11" spans="1:1">
      <c r="A11" s="8"/>
    </row>
    <row r="12" spans="1:1">
      <c r="A12" s="8"/>
    </row>
    <row r="13" spans="1:1" ht="65">
      <c r="A13" s="361" t="s">
        <v>224</v>
      </c>
    </row>
  </sheetData>
  <phoneticPr fontId="29" type="noConversion"/>
  <printOptions horizontalCentered="1" verticalCentered="1"/>
  <pageMargins left="0.25" right="0.25" top="0.25" bottom="0.25" header="0.5" footer="0.5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46"/>
  <sheetViews>
    <sheetView workbookViewId="0">
      <selection activeCell="B2" sqref="B2"/>
    </sheetView>
  </sheetViews>
  <sheetFormatPr baseColWidth="10" defaultColWidth="8.83203125" defaultRowHeight="12"/>
  <cols>
    <col min="1" max="1" width="3.83203125" bestFit="1" customWidth="1"/>
    <col min="2" max="2" width="12.5" customWidth="1"/>
    <col min="3" max="3" width="5.83203125" customWidth="1"/>
    <col min="4" max="4" width="12.83203125" bestFit="1" customWidth="1"/>
  </cols>
  <sheetData>
    <row r="1" spans="1:4" ht="17">
      <c r="B1" s="28" t="s">
        <v>30</v>
      </c>
    </row>
    <row r="2" spans="1:4" ht="17">
      <c r="B2" s="28" t="s">
        <v>330</v>
      </c>
    </row>
    <row r="3" spans="1:4" ht="17">
      <c r="B3" s="30">
        <f>'PREMIUM CHECKING DEPOSIT'!K2</f>
        <v>0</v>
      </c>
    </row>
    <row r="4" spans="1:4" ht="17">
      <c r="B4" s="28"/>
    </row>
    <row r="5" spans="1:4" ht="17">
      <c r="B5" s="30"/>
    </row>
    <row r="6" spans="1:4" ht="17">
      <c r="B6" s="29" t="s">
        <v>267</v>
      </c>
      <c r="C6" s="115"/>
    </row>
    <row r="8" spans="1:4" s="115" customFormat="1" ht="15">
      <c r="A8" s="165"/>
      <c r="B8" s="165" t="s">
        <v>266</v>
      </c>
      <c r="D8" s="164" t="s">
        <v>266</v>
      </c>
    </row>
    <row r="9" spans="1:4" s="115" customFormat="1" ht="15">
      <c r="A9" s="115">
        <v>1</v>
      </c>
      <c r="B9" s="139"/>
      <c r="C9" s="115">
        <f>A43+1</f>
        <v>36</v>
      </c>
      <c r="D9" s="139"/>
    </row>
    <row r="10" spans="1:4" s="115" customFormat="1" ht="15">
      <c r="A10" s="115">
        <f t="shared" ref="A10:A43" si="0">A9+1</f>
        <v>2</v>
      </c>
      <c r="B10" s="139"/>
      <c r="C10" s="115">
        <f>C9+1</f>
        <v>37</v>
      </c>
      <c r="D10" s="139"/>
    </row>
    <row r="11" spans="1:4" s="115" customFormat="1" ht="15">
      <c r="A11" s="115">
        <f t="shared" si="0"/>
        <v>3</v>
      </c>
      <c r="B11" s="139"/>
      <c r="C11" s="115">
        <f t="shared" ref="C11:C43" si="1">C10+1</f>
        <v>38</v>
      </c>
      <c r="D11" s="139"/>
    </row>
    <row r="12" spans="1:4" s="115" customFormat="1" ht="15">
      <c r="A12" s="115">
        <f t="shared" si="0"/>
        <v>4</v>
      </c>
      <c r="B12" s="139"/>
      <c r="C12" s="115">
        <f t="shared" si="1"/>
        <v>39</v>
      </c>
      <c r="D12" s="139"/>
    </row>
    <row r="13" spans="1:4" s="115" customFormat="1" ht="15">
      <c r="A13" s="115">
        <f t="shared" si="0"/>
        <v>5</v>
      </c>
      <c r="B13" s="139"/>
      <c r="C13" s="115">
        <f t="shared" si="1"/>
        <v>40</v>
      </c>
      <c r="D13" s="139"/>
    </row>
    <row r="14" spans="1:4" s="115" customFormat="1" ht="15">
      <c r="A14" s="115">
        <f t="shared" si="0"/>
        <v>6</v>
      </c>
      <c r="B14" s="139"/>
      <c r="C14" s="115">
        <f t="shared" si="1"/>
        <v>41</v>
      </c>
      <c r="D14" s="139"/>
    </row>
    <row r="15" spans="1:4" s="115" customFormat="1" ht="15">
      <c r="A15" s="115">
        <f t="shared" si="0"/>
        <v>7</v>
      </c>
      <c r="B15" s="139"/>
      <c r="C15" s="115">
        <f t="shared" si="1"/>
        <v>42</v>
      </c>
      <c r="D15" s="139"/>
    </row>
    <row r="16" spans="1:4" s="115" customFormat="1" ht="15">
      <c r="A16" s="115">
        <f t="shared" si="0"/>
        <v>8</v>
      </c>
      <c r="B16" s="139"/>
      <c r="C16" s="115">
        <f t="shared" si="1"/>
        <v>43</v>
      </c>
      <c r="D16" s="139"/>
    </row>
    <row r="17" spans="1:4" s="115" customFormat="1" ht="15">
      <c r="A17" s="115">
        <f t="shared" si="0"/>
        <v>9</v>
      </c>
      <c r="B17" s="139"/>
      <c r="C17" s="115">
        <f t="shared" si="1"/>
        <v>44</v>
      </c>
      <c r="D17" s="139"/>
    </row>
    <row r="18" spans="1:4" s="115" customFormat="1" ht="15">
      <c r="A18" s="115">
        <f t="shared" si="0"/>
        <v>10</v>
      </c>
      <c r="B18" s="139"/>
      <c r="C18" s="115">
        <f t="shared" si="1"/>
        <v>45</v>
      </c>
      <c r="D18" s="139"/>
    </row>
    <row r="19" spans="1:4" s="115" customFormat="1" ht="15">
      <c r="A19" s="115">
        <f t="shared" si="0"/>
        <v>11</v>
      </c>
      <c r="B19" s="139"/>
      <c r="C19" s="115">
        <f t="shared" si="1"/>
        <v>46</v>
      </c>
      <c r="D19" s="139"/>
    </row>
    <row r="20" spans="1:4" s="115" customFormat="1" ht="15">
      <c r="A20" s="115">
        <f t="shared" si="0"/>
        <v>12</v>
      </c>
      <c r="B20" s="139"/>
      <c r="C20" s="115">
        <f t="shared" si="1"/>
        <v>47</v>
      </c>
      <c r="D20" s="139"/>
    </row>
    <row r="21" spans="1:4" s="115" customFormat="1" ht="15">
      <c r="A21" s="115">
        <f t="shared" si="0"/>
        <v>13</v>
      </c>
      <c r="B21" s="139"/>
      <c r="C21" s="115">
        <f t="shared" si="1"/>
        <v>48</v>
      </c>
      <c r="D21" s="139"/>
    </row>
    <row r="22" spans="1:4" s="115" customFormat="1" ht="15">
      <c r="A22" s="115">
        <f t="shared" si="0"/>
        <v>14</v>
      </c>
      <c r="B22" s="139"/>
      <c r="C22" s="115">
        <f t="shared" si="1"/>
        <v>49</v>
      </c>
      <c r="D22" s="139"/>
    </row>
    <row r="23" spans="1:4" s="115" customFormat="1" ht="15">
      <c r="A23" s="115">
        <f t="shared" si="0"/>
        <v>15</v>
      </c>
      <c r="B23" s="139"/>
      <c r="C23" s="115">
        <f t="shared" si="1"/>
        <v>50</v>
      </c>
      <c r="D23" s="139"/>
    </row>
    <row r="24" spans="1:4" s="115" customFormat="1" ht="15">
      <c r="A24" s="115">
        <f t="shared" si="0"/>
        <v>16</v>
      </c>
      <c r="B24" s="139"/>
      <c r="C24" s="115">
        <f t="shared" si="1"/>
        <v>51</v>
      </c>
      <c r="D24" s="139"/>
    </row>
    <row r="25" spans="1:4" s="115" customFormat="1" ht="15">
      <c r="A25" s="115">
        <f t="shared" si="0"/>
        <v>17</v>
      </c>
      <c r="B25" s="139"/>
      <c r="C25" s="115">
        <f t="shared" si="1"/>
        <v>52</v>
      </c>
      <c r="D25" s="139"/>
    </row>
    <row r="26" spans="1:4" s="115" customFormat="1" ht="15">
      <c r="A26" s="115">
        <f t="shared" si="0"/>
        <v>18</v>
      </c>
      <c r="B26" s="139"/>
      <c r="C26" s="115">
        <f t="shared" si="1"/>
        <v>53</v>
      </c>
      <c r="D26" s="136"/>
    </row>
    <row r="27" spans="1:4" s="115" customFormat="1" ht="15">
      <c r="A27" s="115">
        <f t="shared" si="0"/>
        <v>19</v>
      </c>
      <c r="B27" s="139"/>
      <c r="C27" s="115">
        <f t="shared" si="1"/>
        <v>54</v>
      </c>
      <c r="D27" s="136"/>
    </row>
    <row r="28" spans="1:4" s="115" customFormat="1" ht="15">
      <c r="A28" s="115">
        <f t="shared" si="0"/>
        <v>20</v>
      </c>
      <c r="B28" s="139"/>
      <c r="C28" s="115">
        <f t="shared" si="1"/>
        <v>55</v>
      </c>
      <c r="D28" s="139"/>
    </row>
    <row r="29" spans="1:4" s="115" customFormat="1" ht="15">
      <c r="A29" s="115">
        <f t="shared" si="0"/>
        <v>21</v>
      </c>
      <c r="B29" s="139"/>
      <c r="C29" s="115">
        <f t="shared" si="1"/>
        <v>56</v>
      </c>
      <c r="D29" s="139"/>
    </row>
    <row r="30" spans="1:4" s="115" customFormat="1" ht="15">
      <c r="A30" s="115">
        <f t="shared" si="0"/>
        <v>22</v>
      </c>
      <c r="B30" s="139"/>
      <c r="C30" s="115">
        <f t="shared" si="1"/>
        <v>57</v>
      </c>
      <c r="D30" s="139"/>
    </row>
    <row r="31" spans="1:4" s="115" customFormat="1" ht="15">
      <c r="A31" s="115">
        <f t="shared" si="0"/>
        <v>23</v>
      </c>
      <c r="B31" s="139"/>
      <c r="C31" s="115">
        <f t="shared" si="1"/>
        <v>58</v>
      </c>
      <c r="D31" s="139"/>
    </row>
    <row r="32" spans="1:4" s="115" customFormat="1" ht="15">
      <c r="A32" s="115">
        <f t="shared" si="0"/>
        <v>24</v>
      </c>
      <c r="B32" s="139"/>
      <c r="C32" s="115">
        <f t="shared" si="1"/>
        <v>59</v>
      </c>
      <c r="D32" s="139"/>
    </row>
    <row r="33" spans="1:4" s="115" customFormat="1" ht="15">
      <c r="A33" s="115">
        <f t="shared" si="0"/>
        <v>25</v>
      </c>
      <c r="B33" s="139"/>
      <c r="C33" s="115">
        <f t="shared" si="1"/>
        <v>60</v>
      </c>
      <c r="D33" s="139"/>
    </row>
    <row r="34" spans="1:4" s="115" customFormat="1" ht="15">
      <c r="A34" s="115">
        <f t="shared" si="0"/>
        <v>26</v>
      </c>
      <c r="B34" s="139"/>
      <c r="C34" s="115">
        <f t="shared" si="1"/>
        <v>61</v>
      </c>
      <c r="D34" s="139"/>
    </row>
    <row r="35" spans="1:4" s="115" customFormat="1" ht="15">
      <c r="A35" s="115">
        <f t="shared" si="0"/>
        <v>27</v>
      </c>
      <c r="B35" s="139"/>
      <c r="C35" s="115">
        <f t="shared" si="1"/>
        <v>62</v>
      </c>
      <c r="D35" s="139"/>
    </row>
    <row r="36" spans="1:4" s="115" customFormat="1" ht="15">
      <c r="A36" s="115">
        <f t="shared" si="0"/>
        <v>28</v>
      </c>
      <c r="B36" s="139"/>
      <c r="C36" s="115">
        <f t="shared" si="1"/>
        <v>63</v>
      </c>
      <c r="D36" s="139"/>
    </row>
    <row r="37" spans="1:4" s="115" customFormat="1" ht="15">
      <c r="A37" s="115">
        <f t="shared" si="0"/>
        <v>29</v>
      </c>
      <c r="B37" s="139"/>
      <c r="C37" s="115">
        <f t="shared" si="1"/>
        <v>64</v>
      </c>
      <c r="D37" s="139"/>
    </row>
    <row r="38" spans="1:4" s="115" customFormat="1" ht="15">
      <c r="A38" s="115">
        <f t="shared" si="0"/>
        <v>30</v>
      </c>
      <c r="B38" s="139"/>
      <c r="C38" s="115">
        <f t="shared" si="1"/>
        <v>65</v>
      </c>
      <c r="D38" s="139"/>
    </row>
    <row r="39" spans="1:4" s="115" customFormat="1" ht="15">
      <c r="A39" s="115">
        <f t="shared" si="0"/>
        <v>31</v>
      </c>
      <c r="B39" s="139"/>
      <c r="C39" s="115">
        <f t="shared" si="1"/>
        <v>66</v>
      </c>
      <c r="D39" s="139"/>
    </row>
    <row r="40" spans="1:4" s="115" customFormat="1" ht="15">
      <c r="A40" s="115">
        <f t="shared" si="0"/>
        <v>32</v>
      </c>
      <c r="B40" s="139"/>
      <c r="C40" s="115">
        <f t="shared" si="1"/>
        <v>67</v>
      </c>
      <c r="D40" s="139"/>
    </row>
    <row r="41" spans="1:4" s="115" customFormat="1" ht="15">
      <c r="A41" s="115">
        <f t="shared" si="0"/>
        <v>33</v>
      </c>
      <c r="B41" s="139"/>
      <c r="C41" s="115">
        <f t="shared" si="1"/>
        <v>68</v>
      </c>
      <c r="D41" s="139"/>
    </row>
    <row r="42" spans="1:4" s="115" customFormat="1" ht="15">
      <c r="A42" s="115">
        <f t="shared" si="0"/>
        <v>34</v>
      </c>
      <c r="B42" s="139"/>
      <c r="C42" s="115">
        <f t="shared" si="1"/>
        <v>69</v>
      </c>
      <c r="D42" s="139"/>
    </row>
    <row r="43" spans="1:4" s="115" customFormat="1" ht="15">
      <c r="A43" s="115">
        <f t="shared" si="0"/>
        <v>35</v>
      </c>
      <c r="B43" s="139"/>
      <c r="C43" s="115">
        <f t="shared" si="1"/>
        <v>70</v>
      </c>
      <c r="D43" s="139"/>
    </row>
    <row r="44" spans="1:4" s="115" customFormat="1" ht="16" thickBot="1">
      <c r="A44" s="126"/>
      <c r="B44" s="166">
        <f>SUM(B9:B43)</f>
        <v>0</v>
      </c>
      <c r="D44" s="166">
        <f>SUM(D9:D43)</f>
        <v>0</v>
      </c>
    </row>
    <row r="45" spans="1:4" ht="13" thickBot="1">
      <c r="A45" s="87"/>
    </row>
    <row r="46" spans="1:4" ht="16" thickBot="1">
      <c r="A46" s="85"/>
      <c r="C46" s="128" t="s">
        <v>306</v>
      </c>
      <c r="D46" s="129">
        <f>SUM(B44,D44)</f>
        <v>0</v>
      </c>
    </row>
  </sheetData>
  <sheetCalcPr fullCalcOnLoad="1"/>
  <sortState ref="B9:B26">
    <sortCondition descending="1" ref="B9:B26"/>
  </sortState>
  <phoneticPr fontId="0" type="noConversion"/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H32"/>
  <sheetViews>
    <sheetView workbookViewId="0">
      <selection activeCell="F2" sqref="F2"/>
    </sheetView>
  </sheetViews>
  <sheetFormatPr baseColWidth="10" defaultColWidth="8.83203125" defaultRowHeight="12"/>
  <cols>
    <col min="1" max="1" width="18.6640625" customWidth="1"/>
    <col min="2" max="3" width="13.5" bestFit="1" customWidth="1"/>
    <col min="4" max="4" width="16.5" bestFit="1" customWidth="1"/>
    <col min="5" max="5" width="14.33203125" bestFit="1" customWidth="1"/>
    <col min="6" max="6" width="16.1640625" bestFit="1" customWidth="1"/>
    <col min="7" max="7" width="17" customWidth="1"/>
    <col min="8" max="8" width="13.1640625" bestFit="1" customWidth="1"/>
  </cols>
  <sheetData>
    <row r="1" spans="1:8" ht="17">
      <c r="A1" s="28" t="s">
        <v>30</v>
      </c>
    </row>
    <row r="2" spans="1:8" ht="17">
      <c r="A2" s="28" t="s">
        <v>330</v>
      </c>
      <c r="E2" s="29" t="s">
        <v>304</v>
      </c>
      <c r="F2" s="318"/>
      <c r="G2" s="30"/>
    </row>
    <row r="3" spans="1:8" ht="17">
      <c r="A3" s="28"/>
      <c r="C3" s="319"/>
      <c r="D3" s="30"/>
      <c r="F3" s="29"/>
      <c r="G3" s="32"/>
    </row>
    <row r="4" spans="1:8" ht="17">
      <c r="A4" s="28"/>
      <c r="F4" s="29"/>
      <c r="G4" s="33"/>
    </row>
    <row r="5" spans="1:8" ht="17">
      <c r="A5" s="30"/>
      <c r="B5" s="89"/>
      <c r="F5" s="29"/>
      <c r="G5" s="33"/>
    </row>
    <row r="6" spans="1:8" ht="17">
      <c r="A6" s="318" t="s">
        <v>267</v>
      </c>
      <c r="B6" s="262"/>
      <c r="D6" s="320" t="s">
        <v>167</v>
      </c>
      <c r="F6" s="21"/>
      <c r="G6" s="33"/>
    </row>
    <row r="7" spans="1:8" ht="15">
      <c r="A7" s="96" t="s">
        <v>269</v>
      </c>
      <c r="B7" s="21" t="s">
        <v>205</v>
      </c>
      <c r="C7" s="21" t="s">
        <v>185</v>
      </c>
      <c r="D7" s="320" t="s">
        <v>97</v>
      </c>
      <c r="F7" s="21"/>
      <c r="G7" s="21"/>
      <c r="H7" s="115" t="s">
        <v>268</v>
      </c>
    </row>
    <row r="8" spans="1:8" ht="15">
      <c r="A8" s="21" t="s">
        <v>272</v>
      </c>
      <c r="B8" s="21" t="s">
        <v>291</v>
      </c>
      <c r="C8" s="21" t="s">
        <v>234</v>
      </c>
      <c r="D8" s="320" t="s">
        <v>98</v>
      </c>
      <c r="F8" s="21"/>
      <c r="G8" s="21" t="s">
        <v>273</v>
      </c>
      <c r="H8" s="115" t="s">
        <v>271</v>
      </c>
    </row>
    <row r="9" spans="1:8" ht="15">
      <c r="A9" s="321">
        <v>100</v>
      </c>
      <c r="B9" s="322"/>
      <c r="C9" s="322"/>
      <c r="D9" s="322"/>
      <c r="E9" s="322"/>
      <c r="F9" s="323"/>
      <c r="G9" s="324">
        <f t="shared" ref="G9:G14" si="0">SUM(B9:F9)</f>
        <v>0</v>
      </c>
      <c r="H9" s="325"/>
    </row>
    <row r="10" spans="1:8" ht="15">
      <c r="A10" s="321">
        <v>50</v>
      </c>
      <c r="B10" s="322"/>
      <c r="C10" s="322"/>
      <c r="D10" s="326"/>
      <c r="E10" s="322"/>
      <c r="F10" s="323"/>
      <c r="G10" s="324">
        <f t="shared" si="0"/>
        <v>0</v>
      </c>
      <c r="H10" s="325"/>
    </row>
    <row r="11" spans="1:8" ht="15">
      <c r="A11" s="321">
        <v>20</v>
      </c>
      <c r="B11" s="322"/>
      <c r="C11" s="322"/>
      <c r="D11" s="322"/>
      <c r="E11" s="322"/>
      <c r="F11" s="323"/>
      <c r="G11" s="324">
        <f t="shared" si="0"/>
        <v>0</v>
      </c>
      <c r="H11" s="325"/>
    </row>
    <row r="12" spans="1:8" ht="15">
      <c r="A12" s="321">
        <v>10</v>
      </c>
      <c r="B12" s="322"/>
      <c r="C12" s="322"/>
      <c r="D12" s="322"/>
      <c r="E12" s="322"/>
      <c r="F12" s="323"/>
      <c r="G12" s="324">
        <f t="shared" si="0"/>
        <v>0</v>
      </c>
      <c r="H12" s="325"/>
    </row>
    <row r="13" spans="1:8" ht="15">
      <c r="A13" s="321">
        <v>5</v>
      </c>
      <c r="B13" s="322"/>
      <c r="C13" s="322"/>
      <c r="D13" s="322"/>
      <c r="E13" s="322"/>
      <c r="F13" s="323"/>
      <c r="G13" s="324">
        <f t="shared" si="0"/>
        <v>0</v>
      </c>
      <c r="H13" s="325"/>
    </row>
    <row r="14" spans="1:8" ht="15">
      <c r="A14" s="321">
        <v>1</v>
      </c>
      <c r="B14" s="322"/>
      <c r="C14" s="322"/>
      <c r="D14" s="322"/>
      <c r="E14" s="322"/>
      <c r="F14" s="323"/>
      <c r="G14" s="324">
        <f t="shared" si="0"/>
        <v>0</v>
      </c>
      <c r="H14" s="325"/>
    </row>
    <row r="15" spans="1:8" ht="15">
      <c r="A15" s="327" t="s">
        <v>206</v>
      </c>
      <c r="B15" s="328">
        <f t="shared" ref="B15:H15" si="1">SUM(B9:B14)</f>
        <v>0</v>
      </c>
      <c r="C15" s="328">
        <f t="shared" si="1"/>
        <v>0</v>
      </c>
      <c r="D15" s="328">
        <f t="shared" si="1"/>
        <v>0</v>
      </c>
      <c r="E15" s="328">
        <f t="shared" si="1"/>
        <v>0</v>
      </c>
      <c r="F15" s="328">
        <f t="shared" si="1"/>
        <v>0</v>
      </c>
      <c r="G15" s="329">
        <f t="shared" si="1"/>
        <v>0</v>
      </c>
      <c r="H15" s="330">
        <f t="shared" si="1"/>
        <v>0</v>
      </c>
    </row>
    <row r="16" spans="1:8" ht="15">
      <c r="A16" s="331" t="s">
        <v>266</v>
      </c>
      <c r="B16" s="323"/>
      <c r="C16" s="323"/>
      <c r="D16" s="323"/>
      <c r="E16" s="323"/>
      <c r="F16" s="323"/>
      <c r="G16" s="332">
        <f>SUM(B16:F16)</f>
        <v>0</v>
      </c>
      <c r="H16" s="333"/>
    </row>
    <row r="17" spans="1:8" ht="15">
      <c r="A17" s="331" t="s">
        <v>207</v>
      </c>
      <c r="B17" s="322"/>
      <c r="C17" s="322"/>
      <c r="D17" s="322"/>
      <c r="E17" s="322"/>
      <c r="F17" s="323"/>
      <c r="G17" s="332">
        <f>SUM(B17:F17)</f>
        <v>0</v>
      </c>
      <c r="H17" s="333"/>
    </row>
    <row r="18" spans="1:8" ht="15">
      <c r="A18" s="331" t="s">
        <v>274</v>
      </c>
      <c r="B18" s="334">
        <f t="shared" ref="B18:G18" si="2">SUM(B15:B17)</f>
        <v>0</v>
      </c>
      <c r="C18" s="334">
        <f t="shared" si="2"/>
        <v>0</v>
      </c>
      <c r="D18" s="334">
        <f t="shared" si="2"/>
        <v>0</v>
      </c>
      <c r="E18" s="334">
        <f t="shared" si="2"/>
        <v>0</v>
      </c>
      <c r="F18" s="334">
        <f t="shared" si="2"/>
        <v>0</v>
      </c>
      <c r="G18" s="335">
        <f t="shared" si="2"/>
        <v>0</v>
      </c>
      <c r="H18" s="336">
        <f>SUM(H15:H16)</f>
        <v>0</v>
      </c>
    </row>
    <row r="19" spans="1:8" ht="15">
      <c r="A19" s="337" t="s">
        <v>208</v>
      </c>
      <c r="B19" s="139"/>
      <c r="C19" s="139"/>
      <c r="D19" s="139"/>
      <c r="E19" s="139"/>
      <c r="F19" s="139"/>
      <c r="G19" s="139"/>
      <c r="H19" s="136"/>
    </row>
    <row r="20" spans="1:8" ht="15">
      <c r="A20" s="139">
        <v>1</v>
      </c>
      <c r="B20" s="208"/>
      <c r="C20" s="208"/>
      <c r="D20" s="208"/>
      <c r="E20" s="208"/>
      <c r="F20" s="208"/>
      <c r="G20" s="338">
        <f t="shared" ref="G20:G25" si="3">SUM(B20:F20)</f>
        <v>0</v>
      </c>
      <c r="H20" s="339"/>
    </row>
    <row r="21" spans="1:8" ht="15">
      <c r="A21" s="139">
        <v>0.5</v>
      </c>
      <c r="B21" s="208"/>
      <c r="C21" s="208"/>
      <c r="D21" s="208"/>
      <c r="E21" s="208"/>
      <c r="F21" s="208"/>
      <c r="G21" s="338">
        <f t="shared" si="3"/>
        <v>0</v>
      </c>
      <c r="H21" s="339"/>
    </row>
    <row r="22" spans="1:8" ht="15">
      <c r="A22" s="139">
        <v>0.25</v>
      </c>
      <c r="B22" s="208"/>
      <c r="C22" s="208"/>
      <c r="D22" s="208"/>
      <c r="E22" s="208"/>
      <c r="F22" s="208"/>
      <c r="G22" s="338">
        <f t="shared" si="3"/>
        <v>0</v>
      </c>
      <c r="H22" s="339"/>
    </row>
    <row r="23" spans="1:8" ht="15">
      <c r="A23" s="139">
        <v>0.1</v>
      </c>
      <c r="B23" s="208"/>
      <c r="C23" s="208"/>
      <c r="D23" s="208"/>
      <c r="E23" s="208"/>
      <c r="F23" s="208"/>
      <c r="G23" s="338">
        <f t="shared" si="3"/>
        <v>0</v>
      </c>
      <c r="H23" s="339"/>
    </row>
    <row r="24" spans="1:8" ht="15">
      <c r="A24" s="139">
        <v>0.05</v>
      </c>
      <c r="B24" s="208"/>
      <c r="C24" s="208"/>
      <c r="D24" s="208"/>
      <c r="E24" s="208"/>
      <c r="F24" s="208"/>
      <c r="G24" s="338">
        <f t="shared" si="3"/>
        <v>0</v>
      </c>
      <c r="H24" s="339"/>
    </row>
    <row r="25" spans="1:8" ht="15">
      <c r="A25" s="139">
        <v>0.01</v>
      </c>
      <c r="B25" s="208"/>
      <c r="C25" s="208"/>
      <c r="D25" s="208"/>
      <c r="E25" s="208"/>
      <c r="F25" s="208"/>
      <c r="G25" s="338">
        <f t="shared" si="3"/>
        <v>0</v>
      </c>
      <c r="H25" s="339"/>
    </row>
    <row r="26" spans="1:8" ht="15">
      <c r="A26" s="136" t="s">
        <v>209</v>
      </c>
      <c r="B26" s="340">
        <f t="shared" ref="B26:H26" si="4">SUM(B20:B25)</f>
        <v>0</v>
      </c>
      <c r="C26" s="340">
        <f t="shared" si="4"/>
        <v>0</v>
      </c>
      <c r="D26" s="340">
        <f t="shared" si="4"/>
        <v>0</v>
      </c>
      <c r="E26" s="340">
        <f t="shared" si="4"/>
        <v>0</v>
      </c>
      <c r="F26" s="340">
        <f t="shared" si="4"/>
        <v>0</v>
      </c>
      <c r="G26" s="341">
        <f t="shared" si="4"/>
        <v>0</v>
      </c>
      <c r="H26" s="342">
        <f t="shared" si="4"/>
        <v>0</v>
      </c>
    </row>
    <row r="27" spans="1:8" ht="15">
      <c r="A27" s="331" t="s">
        <v>274</v>
      </c>
      <c r="B27" s="343">
        <f t="shared" ref="B27:G27" si="5">SUM(B18,B26)</f>
        <v>0</v>
      </c>
      <c r="C27" s="343">
        <f t="shared" si="5"/>
        <v>0</v>
      </c>
      <c r="D27" s="343">
        <f t="shared" si="5"/>
        <v>0</v>
      </c>
      <c r="E27" s="343">
        <f t="shared" si="5"/>
        <v>0</v>
      </c>
      <c r="F27" s="343">
        <f t="shared" si="5"/>
        <v>0</v>
      </c>
      <c r="G27" s="343">
        <f t="shared" si="5"/>
        <v>0</v>
      </c>
      <c r="H27" s="344"/>
    </row>
    <row r="28" spans="1:8" ht="15">
      <c r="A28" s="136" t="s">
        <v>210</v>
      </c>
      <c r="B28" s="345"/>
      <c r="C28" s="345"/>
      <c r="D28" s="345"/>
      <c r="E28" s="345"/>
      <c r="F28" s="345"/>
      <c r="G28" s="345">
        <f>SUM(B28:F28)</f>
        <v>0</v>
      </c>
      <c r="H28" s="346"/>
    </row>
    <row r="29" spans="1:8" ht="15">
      <c r="A29" s="347" t="s">
        <v>211</v>
      </c>
      <c r="B29" s="348">
        <f>SUM(B27-B28)</f>
        <v>0</v>
      </c>
      <c r="C29" s="348">
        <f>SUM(C27-C28)</f>
        <v>0</v>
      </c>
      <c r="D29" s="348">
        <f>SUM(D27-D28)</f>
        <v>0</v>
      </c>
      <c r="E29" s="348">
        <f>SUM(E27-E28)</f>
        <v>0</v>
      </c>
      <c r="F29" s="348">
        <f>SUM(F27-F28)</f>
        <v>0</v>
      </c>
      <c r="G29" s="349">
        <f>SUM(B29:F29)</f>
        <v>0</v>
      </c>
      <c r="H29" s="350">
        <f>SUM(H18,H26)</f>
        <v>0</v>
      </c>
    </row>
    <row r="30" spans="1:8" ht="15">
      <c r="A30" s="136" t="s">
        <v>212</v>
      </c>
      <c r="B30" s="348"/>
      <c r="C30" s="348"/>
      <c r="D30" s="348"/>
      <c r="E30" s="348"/>
      <c r="F30" s="348"/>
      <c r="G30" s="349"/>
      <c r="H30" s="350"/>
    </row>
    <row r="31" spans="1:8" ht="16" thickBot="1">
      <c r="A31" s="351" t="s">
        <v>273</v>
      </c>
      <c r="B31" s="348"/>
      <c r="C31" s="348"/>
      <c r="D31" s="348"/>
      <c r="E31" s="348"/>
      <c r="F31" s="348">
        <f>SUM(F29,F30)</f>
        <v>0</v>
      </c>
      <c r="G31" s="349"/>
      <c r="H31" s="352"/>
    </row>
    <row r="32" spans="1:8" ht="18" thickBot="1">
      <c r="G32" s="266" t="s">
        <v>213</v>
      </c>
      <c r="H32" s="353">
        <f>SUM(H29:H31)</f>
        <v>0</v>
      </c>
    </row>
  </sheetData>
  <sheetCalcPr fullCalcOnLoad="1"/>
  <phoneticPr fontId="29" type="noConversion"/>
  <printOptions horizontalCentered="1" verticalCentered="1"/>
  <pageMargins left="0.25" right="0.25" top="0.5" bottom="0.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39"/>
  <sheetViews>
    <sheetView workbookViewId="0">
      <selection activeCell="B3" sqref="B3"/>
    </sheetView>
  </sheetViews>
  <sheetFormatPr baseColWidth="10" defaultColWidth="8.83203125" defaultRowHeight="12"/>
  <cols>
    <col min="1" max="1" width="5.1640625" customWidth="1"/>
    <col min="2" max="2" width="23.6640625" customWidth="1"/>
    <col min="3" max="3" width="5.5" customWidth="1"/>
    <col min="4" max="4" width="23.6640625" customWidth="1"/>
  </cols>
  <sheetData>
    <row r="1" spans="1:4" ht="17">
      <c r="B1" s="28" t="s">
        <v>30</v>
      </c>
    </row>
    <row r="2" spans="1:4" ht="17">
      <c r="B2" s="28" t="s">
        <v>330</v>
      </c>
    </row>
    <row r="3" spans="1:4" ht="17">
      <c r="B3" s="32">
        <f>'ACCESS 100 BUS ACOUNT DEPOSIT'!F2</f>
        <v>0</v>
      </c>
    </row>
    <row r="4" spans="1:4" ht="17">
      <c r="B4" s="28"/>
    </row>
    <row r="5" spans="1:4" ht="17">
      <c r="B5" s="30"/>
    </row>
    <row r="6" spans="1:4" ht="15">
      <c r="A6" s="263"/>
      <c r="B6" s="355"/>
      <c r="C6" s="263"/>
      <c r="D6" s="263"/>
    </row>
    <row r="7" spans="1:4" ht="15">
      <c r="A7" s="263"/>
      <c r="C7" s="266" t="s">
        <v>267</v>
      </c>
      <c r="D7" s="262"/>
    </row>
    <row r="8" spans="1:4" ht="17">
      <c r="A8" s="356"/>
      <c r="B8" s="357"/>
      <c r="C8" s="356"/>
      <c r="D8" s="356"/>
    </row>
    <row r="9" spans="1:4" ht="15">
      <c r="A9" s="165"/>
      <c r="B9" s="164" t="s">
        <v>266</v>
      </c>
      <c r="C9" s="115"/>
      <c r="D9" s="164" t="s">
        <v>266</v>
      </c>
    </row>
    <row r="10" spans="1:4" ht="15">
      <c r="A10" s="115">
        <v>1</v>
      </c>
      <c r="B10" s="139"/>
      <c r="C10" s="115">
        <v>26</v>
      </c>
      <c r="D10" s="139"/>
    </row>
    <row r="11" spans="1:4" ht="15">
      <c r="A11" s="115">
        <f t="shared" ref="A11:A34" si="0">A10+1</f>
        <v>2</v>
      </c>
      <c r="B11" s="139"/>
      <c r="C11" s="115">
        <f>C10+1</f>
        <v>27</v>
      </c>
      <c r="D11" s="139"/>
    </row>
    <row r="12" spans="1:4" ht="15">
      <c r="A12" s="115">
        <f t="shared" si="0"/>
        <v>3</v>
      </c>
      <c r="B12" s="139"/>
      <c r="C12" s="115">
        <f t="shared" ref="C12:C34" si="1">C11+1</f>
        <v>28</v>
      </c>
      <c r="D12" s="139"/>
    </row>
    <row r="13" spans="1:4" ht="15">
      <c r="A13" s="115">
        <f t="shared" si="0"/>
        <v>4</v>
      </c>
      <c r="B13" s="139"/>
      <c r="C13" s="115">
        <f t="shared" si="1"/>
        <v>29</v>
      </c>
      <c r="D13" s="139"/>
    </row>
    <row r="14" spans="1:4" ht="15">
      <c r="A14" s="115">
        <f t="shared" si="0"/>
        <v>5</v>
      </c>
      <c r="B14" s="139"/>
      <c r="C14" s="115">
        <f t="shared" si="1"/>
        <v>30</v>
      </c>
      <c r="D14" s="139"/>
    </row>
    <row r="15" spans="1:4" ht="15">
      <c r="A15" s="115">
        <f t="shared" si="0"/>
        <v>6</v>
      </c>
      <c r="B15" s="139"/>
      <c r="C15" s="115">
        <f t="shared" si="1"/>
        <v>31</v>
      </c>
      <c r="D15" s="139"/>
    </row>
    <row r="16" spans="1:4" ht="15">
      <c r="A16" s="115">
        <f t="shared" si="0"/>
        <v>7</v>
      </c>
      <c r="B16" s="139"/>
      <c r="C16" s="115">
        <f t="shared" si="1"/>
        <v>32</v>
      </c>
      <c r="D16" s="139"/>
    </row>
    <row r="17" spans="1:4" ht="15">
      <c r="A17" s="115">
        <f t="shared" si="0"/>
        <v>8</v>
      </c>
      <c r="B17" s="139"/>
      <c r="C17" s="115">
        <f t="shared" si="1"/>
        <v>33</v>
      </c>
      <c r="D17" s="139"/>
    </row>
    <row r="18" spans="1:4" ht="15">
      <c r="A18" s="115">
        <f t="shared" si="0"/>
        <v>9</v>
      </c>
      <c r="B18" s="139"/>
      <c r="C18" s="115">
        <f t="shared" si="1"/>
        <v>34</v>
      </c>
      <c r="D18" s="139"/>
    </row>
    <row r="19" spans="1:4" ht="15">
      <c r="A19" s="115">
        <f t="shared" si="0"/>
        <v>10</v>
      </c>
      <c r="B19" s="139"/>
      <c r="C19" s="115">
        <f t="shared" si="1"/>
        <v>35</v>
      </c>
      <c r="D19" s="139"/>
    </row>
    <row r="20" spans="1:4" ht="15">
      <c r="A20" s="115">
        <f t="shared" si="0"/>
        <v>11</v>
      </c>
      <c r="B20" s="139"/>
      <c r="C20" s="115">
        <f t="shared" si="1"/>
        <v>36</v>
      </c>
      <c r="D20" s="139"/>
    </row>
    <row r="21" spans="1:4" ht="15">
      <c r="A21" s="115">
        <f t="shared" si="0"/>
        <v>12</v>
      </c>
      <c r="B21" s="139"/>
      <c r="C21" s="115">
        <f t="shared" si="1"/>
        <v>37</v>
      </c>
      <c r="D21" s="139"/>
    </row>
    <row r="22" spans="1:4" ht="15">
      <c r="A22" s="115">
        <f t="shared" si="0"/>
        <v>13</v>
      </c>
      <c r="B22" s="139"/>
      <c r="C22" s="115">
        <f t="shared" si="1"/>
        <v>38</v>
      </c>
      <c r="D22" s="139"/>
    </row>
    <row r="23" spans="1:4" ht="15">
      <c r="A23" s="115">
        <f t="shared" si="0"/>
        <v>14</v>
      </c>
      <c r="B23" s="139"/>
      <c r="C23" s="115">
        <f t="shared" si="1"/>
        <v>39</v>
      </c>
      <c r="D23" s="139"/>
    </row>
    <row r="24" spans="1:4" ht="15">
      <c r="A24" s="115">
        <f t="shared" si="0"/>
        <v>15</v>
      </c>
      <c r="B24" s="139"/>
      <c r="C24" s="115">
        <f t="shared" si="1"/>
        <v>40</v>
      </c>
      <c r="D24" s="139"/>
    </row>
    <row r="25" spans="1:4" ht="15">
      <c r="A25" s="115">
        <f t="shared" si="0"/>
        <v>16</v>
      </c>
      <c r="B25" s="139"/>
      <c r="C25" s="115">
        <f t="shared" si="1"/>
        <v>41</v>
      </c>
      <c r="D25" s="139"/>
    </row>
    <row r="26" spans="1:4" ht="15">
      <c r="A26" s="115">
        <f t="shared" si="0"/>
        <v>17</v>
      </c>
      <c r="B26" s="139"/>
      <c r="C26" s="115">
        <f t="shared" si="1"/>
        <v>42</v>
      </c>
      <c r="D26" s="139"/>
    </row>
    <row r="27" spans="1:4" ht="15">
      <c r="A27" s="115">
        <f t="shared" si="0"/>
        <v>18</v>
      </c>
      <c r="B27" s="139"/>
      <c r="C27" s="115">
        <f t="shared" si="1"/>
        <v>43</v>
      </c>
      <c r="D27" s="136"/>
    </row>
    <row r="28" spans="1:4" ht="15">
      <c r="A28" s="115">
        <f t="shared" si="0"/>
        <v>19</v>
      </c>
      <c r="B28" s="139"/>
      <c r="C28" s="115">
        <f t="shared" si="1"/>
        <v>44</v>
      </c>
      <c r="D28" s="136"/>
    </row>
    <row r="29" spans="1:4" ht="15">
      <c r="A29" s="115">
        <f t="shared" si="0"/>
        <v>20</v>
      </c>
      <c r="B29" s="139"/>
      <c r="C29" s="115">
        <f t="shared" si="1"/>
        <v>45</v>
      </c>
      <c r="D29" s="139"/>
    </row>
    <row r="30" spans="1:4" ht="15">
      <c r="A30" s="115">
        <f t="shared" si="0"/>
        <v>21</v>
      </c>
      <c r="B30" s="139"/>
      <c r="C30" s="115">
        <f t="shared" si="1"/>
        <v>46</v>
      </c>
      <c r="D30" s="139"/>
    </row>
    <row r="31" spans="1:4" ht="15">
      <c r="A31" s="115">
        <f t="shared" si="0"/>
        <v>22</v>
      </c>
      <c r="B31" s="139"/>
      <c r="C31" s="115">
        <f t="shared" si="1"/>
        <v>47</v>
      </c>
      <c r="D31" s="139"/>
    </row>
    <row r="32" spans="1:4" ht="15">
      <c r="A32" s="115">
        <f t="shared" si="0"/>
        <v>23</v>
      </c>
      <c r="B32" s="139"/>
      <c r="C32" s="115">
        <f t="shared" si="1"/>
        <v>48</v>
      </c>
      <c r="D32" s="139"/>
    </row>
    <row r="33" spans="1:4" ht="15">
      <c r="A33" s="115">
        <f t="shared" si="0"/>
        <v>24</v>
      </c>
      <c r="B33" s="139"/>
      <c r="C33" s="115">
        <f t="shared" si="1"/>
        <v>49</v>
      </c>
      <c r="D33" s="139"/>
    </row>
    <row r="34" spans="1:4" ht="16" thickBot="1">
      <c r="A34" s="115">
        <f t="shared" si="0"/>
        <v>25</v>
      </c>
      <c r="B34" s="139"/>
      <c r="C34" s="115">
        <f t="shared" si="1"/>
        <v>50</v>
      </c>
      <c r="D34" s="139"/>
    </row>
    <row r="35" spans="1:4" ht="16" thickBot="1">
      <c r="A35" s="126"/>
      <c r="B35" s="129">
        <f>SUM(B10:B34)</f>
        <v>0</v>
      </c>
      <c r="C35" s="115"/>
      <c r="D35" s="129">
        <f>SUM(D10:D34)</f>
        <v>0</v>
      </c>
    </row>
    <row r="36" spans="1:4" ht="13" thickBot="1">
      <c r="A36" s="87"/>
    </row>
    <row r="37" spans="1:4" ht="16" thickBot="1">
      <c r="A37" s="165"/>
      <c r="B37" s="115"/>
      <c r="C37" s="358" t="s">
        <v>306</v>
      </c>
      <c r="D37" s="129">
        <f>SUM(B35,D35)</f>
        <v>0</v>
      </c>
    </row>
    <row r="38" spans="1:4" ht="15">
      <c r="A38" s="115"/>
      <c r="B38" s="115"/>
      <c r="C38" s="115"/>
      <c r="D38" s="115"/>
    </row>
    <row r="39" spans="1:4" ht="15">
      <c r="A39" s="115"/>
      <c r="B39" s="115"/>
      <c r="C39" s="115"/>
      <c r="D39" s="115"/>
    </row>
  </sheetData>
  <sheetCalcPr fullCalcOnLoad="1"/>
  <phoneticPr fontId="29" type="noConversion"/>
  <printOptions horizontalCentered="1"/>
  <pageMargins left="0.5" right="0.25" top="1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75"/>
  <sheetViews>
    <sheetView workbookViewId="0">
      <pane xSplit="1" ySplit="8" topLeftCell="B9" activePane="bottomRight" state="frozen"/>
      <selection activeCell="L26" sqref="L26"/>
      <selection pane="topRight" activeCell="L26" sqref="L26"/>
      <selection pane="bottomLeft" activeCell="L26" sqref="L26"/>
      <selection pane="bottomRight" activeCell="H9" sqref="H9"/>
    </sheetView>
  </sheetViews>
  <sheetFormatPr baseColWidth="10" defaultColWidth="8.83203125" defaultRowHeight="12"/>
  <cols>
    <col min="1" max="1" width="3.33203125" bestFit="1" customWidth="1"/>
    <col min="2" max="2" width="8.1640625" style="89" bestFit="1" customWidth="1"/>
    <col min="3" max="3" width="32.33203125" customWidth="1"/>
    <col min="4" max="4" width="9.6640625" bestFit="1" customWidth="1"/>
    <col min="5" max="5" width="14.33203125" bestFit="1" customWidth="1"/>
    <col min="6" max="6" width="17.33203125" customWidth="1"/>
    <col min="7" max="7" width="14.33203125" bestFit="1" customWidth="1"/>
    <col min="8" max="8" width="10.33203125" bestFit="1" customWidth="1"/>
    <col min="9" max="9" width="9.33203125" bestFit="1" customWidth="1"/>
  </cols>
  <sheetData>
    <row r="1" spans="1:8" ht="17">
      <c r="C1" s="28" t="s">
        <v>30</v>
      </c>
    </row>
    <row r="2" spans="1:8" ht="17">
      <c r="C2" s="28" t="s">
        <v>330</v>
      </c>
    </row>
    <row r="3" spans="1:8" ht="15">
      <c r="C3" s="115" t="s">
        <v>100</v>
      </c>
    </row>
    <row r="4" spans="1:8" ht="15">
      <c r="C4" s="115" t="s">
        <v>21</v>
      </c>
    </row>
    <row r="5" spans="1:8" ht="15">
      <c r="C5" s="115" t="s">
        <v>22</v>
      </c>
    </row>
    <row r="6" spans="1:8" ht="15">
      <c r="C6" s="115" t="s">
        <v>284</v>
      </c>
      <c r="D6" s="209" t="s">
        <v>199</v>
      </c>
      <c r="E6" s="90"/>
      <c r="F6" s="90"/>
    </row>
    <row r="7" spans="1:8" ht="15">
      <c r="B7" s="434">
        <v>2012</v>
      </c>
      <c r="C7" s="8"/>
      <c r="D7" s="8"/>
      <c r="E7" s="8" t="s">
        <v>226</v>
      </c>
      <c r="F7" s="8" t="s">
        <v>338</v>
      </c>
      <c r="G7" s="8" t="s">
        <v>227</v>
      </c>
      <c r="H7" s="8"/>
    </row>
    <row r="8" spans="1:8">
      <c r="A8" t="s">
        <v>286</v>
      </c>
      <c r="B8" s="91" t="s">
        <v>287</v>
      </c>
      <c r="C8" s="8" t="s">
        <v>288</v>
      </c>
      <c r="D8" s="8" t="s">
        <v>289</v>
      </c>
      <c r="E8" s="8" t="s">
        <v>235</v>
      </c>
      <c r="F8" s="8" t="s">
        <v>245</v>
      </c>
      <c r="G8" s="8" t="s">
        <v>235</v>
      </c>
      <c r="H8" s="8" t="s">
        <v>261</v>
      </c>
    </row>
    <row r="9" spans="1:8">
      <c r="A9" s="12">
        <v>1</v>
      </c>
      <c r="B9" s="92">
        <v>40909</v>
      </c>
      <c r="C9" s="12" t="s">
        <v>290</v>
      </c>
      <c r="D9" s="12"/>
      <c r="E9" s="88"/>
      <c r="F9" s="88"/>
      <c r="G9" s="88"/>
      <c r="H9" s="88"/>
    </row>
    <row r="10" spans="1:8">
      <c r="A10" s="12">
        <f t="shared" ref="A10:A23" si="0">A9+1</f>
        <v>2</v>
      </c>
      <c r="B10" s="92"/>
      <c r="C10" s="449"/>
      <c r="D10" s="12"/>
      <c r="E10" s="88"/>
      <c r="F10" s="88"/>
      <c r="G10" s="88"/>
      <c r="H10" s="88">
        <f>SUM(H9-E10+F10+G10)</f>
        <v>0</v>
      </c>
    </row>
    <row r="11" spans="1:8">
      <c r="A11" s="12">
        <f t="shared" si="0"/>
        <v>3</v>
      </c>
      <c r="B11" s="92"/>
      <c r="C11" s="449"/>
      <c r="D11" s="12"/>
      <c r="E11" s="88"/>
      <c r="F11" s="88"/>
      <c r="G11" s="88"/>
      <c r="H11" s="88">
        <f t="shared" ref="H11:H23" si="1">SUM(H10-E11+F11+G11)</f>
        <v>0</v>
      </c>
    </row>
    <row r="12" spans="1:8">
      <c r="A12" s="12">
        <f t="shared" si="0"/>
        <v>4</v>
      </c>
      <c r="B12" s="92"/>
      <c r="C12" s="449"/>
      <c r="D12" s="12"/>
      <c r="E12" s="88"/>
      <c r="F12" s="88"/>
      <c r="G12" s="12"/>
      <c r="H12" s="88">
        <f t="shared" si="1"/>
        <v>0</v>
      </c>
    </row>
    <row r="13" spans="1:8">
      <c r="A13" s="12">
        <f t="shared" si="0"/>
        <v>5</v>
      </c>
      <c r="B13" s="92"/>
      <c r="C13" s="12"/>
      <c r="D13" s="12"/>
      <c r="E13" s="88"/>
      <c r="F13" s="88"/>
      <c r="G13" s="12"/>
      <c r="H13" s="88">
        <f t="shared" si="1"/>
        <v>0</v>
      </c>
    </row>
    <row r="14" spans="1:8">
      <c r="A14" s="12">
        <f t="shared" si="0"/>
        <v>6</v>
      </c>
      <c r="B14" s="92"/>
      <c r="C14" s="12"/>
      <c r="D14" s="12"/>
      <c r="E14" s="88"/>
      <c r="F14" s="88"/>
      <c r="G14" s="12"/>
      <c r="H14" s="88">
        <f t="shared" si="1"/>
        <v>0</v>
      </c>
    </row>
    <row r="15" spans="1:8">
      <c r="A15" s="12">
        <f t="shared" si="0"/>
        <v>7</v>
      </c>
      <c r="B15" s="92"/>
      <c r="C15" s="12"/>
      <c r="D15" s="12"/>
      <c r="E15" s="88"/>
      <c r="F15" s="88"/>
      <c r="G15" s="12"/>
      <c r="H15" s="88">
        <f t="shared" si="1"/>
        <v>0</v>
      </c>
    </row>
    <row r="16" spans="1:8">
      <c r="A16" s="12">
        <f t="shared" si="0"/>
        <v>8</v>
      </c>
      <c r="B16" s="92"/>
      <c r="C16" s="12"/>
      <c r="D16" s="12"/>
      <c r="E16" s="88"/>
      <c r="F16" s="88"/>
      <c r="G16" s="88"/>
      <c r="H16" s="88">
        <f t="shared" si="1"/>
        <v>0</v>
      </c>
    </row>
    <row r="17" spans="1:8">
      <c r="A17" s="12">
        <f t="shared" si="0"/>
        <v>9</v>
      </c>
      <c r="B17" s="92"/>
      <c r="C17" s="12"/>
      <c r="D17" s="12"/>
      <c r="E17" s="88"/>
      <c r="F17" s="88"/>
      <c r="G17" s="88"/>
      <c r="H17" s="88">
        <f t="shared" si="1"/>
        <v>0</v>
      </c>
    </row>
    <row r="18" spans="1:8">
      <c r="A18" s="12">
        <f t="shared" si="0"/>
        <v>10</v>
      </c>
      <c r="B18" s="92"/>
      <c r="C18" s="12"/>
      <c r="D18" s="12"/>
      <c r="E18" s="88"/>
      <c r="F18" s="88"/>
      <c r="G18" s="88"/>
      <c r="H18" s="88">
        <f t="shared" si="1"/>
        <v>0</v>
      </c>
    </row>
    <row r="19" spans="1:8">
      <c r="A19" s="12">
        <f t="shared" si="0"/>
        <v>11</v>
      </c>
      <c r="B19" s="92"/>
      <c r="C19" s="449"/>
      <c r="D19" s="12"/>
      <c r="E19" s="88"/>
      <c r="F19" s="88"/>
      <c r="G19" s="88"/>
      <c r="H19" s="88">
        <f t="shared" si="1"/>
        <v>0</v>
      </c>
    </row>
    <row r="20" spans="1:8">
      <c r="A20" s="12">
        <f t="shared" si="0"/>
        <v>12</v>
      </c>
      <c r="B20" s="92"/>
      <c r="C20" s="449"/>
      <c r="D20" s="12"/>
      <c r="E20" s="88"/>
      <c r="F20" s="88"/>
      <c r="G20" s="88"/>
      <c r="H20" s="88">
        <f t="shared" si="1"/>
        <v>0</v>
      </c>
    </row>
    <row r="21" spans="1:8">
      <c r="A21" s="12">
        <f t="shared" si="0"/>
        <v>13</v>
      </c>
      <c r="B21" s="92"/>
      <c r="C21" s="449"/>
      <c r="D21" s="12"/>
      <c r="E21" s="88"/>
      <c r="F21" s="88"/>
      <c r="G21" s="88"/>
      <c r="H21" s="88">
        <f t="shared" si="1"/>
        <v>0</v>
      </c>
    </row>
    <row r="22" spans="1:8">
      <c r="A22" s="12">
        <f t="shared" si="0"/>
        <v>14</v>
      </c>
      <c r="B22" s="92"/>
      <c r="C22" s="12"/>
      <c r="D22" s="12"/>
      <c r="E22" s="88"/>
      <c r="F22" s="88"/>
      <c r="G22" s="88"/>
      <c r="H22" s="88">
        <f t="shared" si="1"/>
        <v>0</v>
      </c>
    </row>
    <row r="23" spans="1:8" ht="13" thickBot="1">
      <c r="A23" s="12">
        <f t="shared" si="0"/>
        <v>15</v>
      </c>
      <c r="B23" s="92"/>
      <c r="C23" s="12"/>
      <c r="D23" s="12"/>
      <c r="E23" s="88"/>
      <c r="F23" s="88"/>
      <c r="G23" s="88"/>
      <c r="H23" s="88">
        <f t="shared" si="1"/>
        <v>0</v>
      </c>
    </row>
    <row r="24" spans="1:8" ht="13" thickBot="1">
      <c r="A24" s="5"/>
      <c r="B24" s="94"/>
      <c r="C24" s="5"/>
      <c r="D24" s="5"/>
      <c r="E24" s="95">
        <f>SUM(E9:E23)</f>
        <v>0</v>
      </c>
      <c r="F24" s="95">
        <f>SUM(F9:F23)</f>
        <v>0</v>
      </c>
      <c r="G24" s="95">
        <f>SUM(G9:G23)</f>
        <v>0</v>
      </c>
      <c r="H24" s="86"/>
    </row>
    <row r="25" spans="1:8">
      <c r="A25" s="5"/>
      <c r="B25" s="94"/>
      <c r="C25" s="5"/>
      <c r="D25" s="34" t="s">
        <v>94</v>
      </c>
      <c r="E25" s="274">
        <f>SUM(E24)</f>
        <v>0</v>
      </c>
      <c r="F25" s="386" t="s">
        <v>53</v>
      </c>
      <c r="G25" s="274">
        <f>SUM(F24:G24)</f>
        <v>0</v>
      </c>
      <c r="H25" s="87"/>
    </row>
    <row r="26" spans="1:8">
      <c r="A26" s="5"/>
      <c r="B26" s="94"/>
      <c r="C26" s="5"/>
      <c r="D26" s="5"/>
      <c r="E26" s="5"/>
      <c r="F26" s="5"/>
      <c r="G26" s="5"/>
      <c r="H26" s="87"/>
    </row>
    <row r="27" spans="1:8">
      <c r="A27" s="5"/>
      <c r="B27" s="94"/>
      <c r="C27" s="5"/>
      <c r="D27" s="5"/>
      <c r="E27" s="70" t="s">
        <v>114</v>
      </c>
      <c r="F27" s="70" t="s">
        <v>338</v>
      </c>
      <c r="G27" s="70" t="s">
        <v>115</v>
      </c>
      <c r="H27" s="87"/>
    </row>
    <row r="28" spans="1:8">
      <c r="A28" s="5"/>
      <c r="B28" s="94"/>
      <c r="C28" s="5" t="s">
        <v>263</v>
      </c>
      <c r="D28" s="70" t="s">
        <v>308</v>
      </c>
      <c r="E28" s="305">
        <f>SUM(E10:E13)</f>
        <v>0</v>
      </c>
      <c r="F28" s="571">
        <f>SUM(F10:F12)</f>
        <v>0</v>
      </c>
      <c r="G28" s="305"/>
      <c r="H28" s="87"/>
    </row>
    <row r="29" spans="1:8">
      <c r="A29" s="5"/>
      <c r="B29" s="94"/>
      <c r="C29" s="5" t="s">
        <v>116</v>
      </c>
      <c r="D29" s="70" t="s">
        <v>309</v>
      </c>
      <c r="E29" s="305">
        <f>'Access100 Bus Checking Account'!E52</f>
        <v>0</v>
      </c>
      <c r="F29" s="571"/>
      <c r="G29" s="305">
        <f>'Access100 Bus Checking Account'!H52</f>
        <v>0</v>
      </c>
      <c r="H29" s="87"/>
    </row>
    <row r="30" spans="1:8" ht="13" thickBot="1">
      <c r="A30" s="5"/>
      <c r="B30" s="94"/>
      <c r="C30" s="5" t="s">
        <v>117</v>
      </c>
      <c r="D30" s="70" t="s">
        <v>310</v>
      </c>
      <c r="E30" s="429">
        <f>'Primium Checking Account'!H120</f>
        <v>0</v>
      </c>
      <c r="F30" s="572">
        <f>'Primium Checking Account'!D120</f>
        <v>0</v>
      </c>
      <c r="G30" s="429">
        <f>'Primium Checking Account'!I120</f>
        <v>0</v>
      </c>
      <c r="H30" s="87"/>
    </row>
    <row r="31" spans="1:8" ht="13.5" thickTop="1">
      <c r="A31" s="5"/>
      <c r="B31" s="94"/>
      <c r="C31" s="423" t="s">
        <v>118</v>
      </c>
      <c r="D31" s="5"/>
      <c r="E31" s="305">
        <f>SUM(E28:E30)</f>
        <v>0</v>
      </c>
      <c r="F31" s="274">
        <f>SUM(F28:F30)</f>
        <v>0</v>
      </c>
      <c r="G31" s="305">
        <f>SUM(G28:G30)</f>
        <v>0</v>
      </c>
      <c r="H31" s="87"/>
    </row>
    <row r="32" spans="1:8">
      <c r="A32" s="5"/>
      <c r="B32" s="94"/>
      <c r="C32" s="5"/>
      <c r="D32" s="5"/>
      <c r="E32" s="5"/>
      <c r="G32" s="5"/>
      <c r="H32" s="87"/>
    </row>
    <row r="33" spans="1:9">
      <c r="A33" s="5"/>
      <c r="B33" s="94"/>
      <c r="C33" s="5" t="s">
        <v>263</v>
      </c>
      <c r="D33" s="523" t="s">
        <v>311</v>
      </c>
      <c r="E33" s="305">
        <f>SUM(E14:E17)</f>
        <v>0</v>
      </c>
      <c r="F33" s="107">
        <f>SUM(F13:F17)</f>
        <v>0</v>
      </c>
      <c r="G33" s="305">
        <f>SUM(F13:G16)</f>
        <v>0</v>
      </c>
      <c r="H33" s="87"/>
    </row>
    <row r="34" spans="1:9">
      <c r="A34" s="5"/>
      <c r="B34" s="94"/>
      <c r="C34" s="5" t="s">
        <v>116</v>
      </c>
      <c r="D34" s="523" t="s">
        <v>312</v>
      </c>
      <c r="E34" s="305">
        <f>'Access100 Bus Checking Account'!E53</f>
        <v>0</v>
      </c>
      <c r="G34" s="305">
        <f>'Access100 Bus Checking Account'!H53</f>
        <v>0</v>
      </c>
      <c r="H34" s="87"/>
    </row>
    <row r="35" spans="1:9" ht="13" thickBot="1">
      <c r="A35" s="5"/>
      <c r="B35" s="94"/>
      <c r="C35" s="5" t="s">
        <v>117</v>
      </c>
      <c r="D35" s="523" t="s">
        <v>313</v>
      </c>
      <c r="E35" s="429">
        <f>'Primium Checking Account'!H121</f>
        <v>0</v>
      </c>
      <c r="F35" s="572">
        <f>'Primium Checking Account'!D121</f>
        <v>0</v>
      </c>
      <c r="G35" s="429">
        <f>'Primium Checking Account'!I121</f>
        <v>0</v>
      </c>
      <c r="H35" s="87"/>
    </row>
    <row r="36" spans="1:9" ht="13.5" thickTop="1">
      <c r="A36" s="5"/>
      <c r="B36" s="94"/>
      <c r="C36" s="423" t="s">
        <v>119</v>
      </c>
      <c r="D36" s="5"/>
      <c r="E36" s="305">
        <f>SUM(E33:E35)</f>
        <v>0</v>
      </c>
      <c r="F36" s="274">
        <f>SUM(F33:F35)</f>
        <v>0</v>
      </c>
      <c r="G36" s="305">
        <f>SUM(G33:G35)</f>
        <v>0</v>
      </c>
      <c r="H36" s="87"/>
    </row>
    <row r="37" spans="1:9">
      <c r="A37" s="5"/>
      <c r="B37" s="94"/>
      <c r="C37" s="5"/>
      <c r="D37" s="5"/>
      <c r="E37" s="5"/>
      <c r="F37" s="5"/>
      <c r="G37" s="5"/>
      <c r="H37" s="87"/>
    </row>
    <row r="38" spans="1:9">
      <c r="A38" s="5"/>
      <c r="B38" s="94"/>
      <c r="C38" s="5" t="s">
        <v>263</v>
      </c>
      <c r="D38" s="523" t="s">
        <v>314</v>
      </c>
      <c r="E38" s="305">
        <f>SUM(E18:E20)</f>
        <v>0</v>
      </c>
      <c r="F38" s="573">
        <f>SUM(F18:F20)</f>
        <v>0</v>
      </c>
      <c r="G38" s="305">
        <f>SUM(F18:F20)</f>
        <v>0</v>
      </c>
      <c r="H38" s="87"/>
    </row>
    <row r="39" spans="1:9">
      <c r="A39" s="5"/>
      <c r="B39" s="94"/>
      <c r="C39" s="5" t="s">
        <v>116</v>
      </c>
      <c r="D39" s="523" t="s">
        <v>315</v>
      </c>
      <c r="E39" s="305">
        <f>'Access100 Bus Checking Account'!E54</f>
        <v>0</v>
      </c>
      <c r="F39" s="523"/>
      <c r="G39" s="305">
        <f>'Access100 Bus Checking Account'!H54</f>
        <v>0</v>
      </c>
      <c r="H39" s="87"/>
    </row>
    <row r="40" spans="1:9" ht="13" thickBot="1">
      <c r="A40" s="5"/>
      <c r="B40" s="94"/>
      <c r="C40" s="5" t="s">
        <v>117</v>
      </c>
      <c r="D40" s="523" t="s">
        <v>316</v>
      </c>
      <c r="E40" s="429">
        <f>'Primium Checking Account'!H122</f>
        <v>0</v>
      </c>
      <c r="F40" s="572">
        <f>'Primium Checking Account'!D122</f>
        <v>0</v>
      </c>
      <c r="G40" s="429">
        <f>'Primium Checking Account'!I122</f>
        <v>0</v>
      </c>
      <c r="H40" s="87"/>
    </row>
    <row r="41" spans="1:9" ht="13.5" thickTop="1">
      <c r="A41" s="5"/>
      <c r="B41" s="94"/>
      <c r="C41" s="423" t="s">
        <v>120</v>
      </c>
      <c r="D41" s="5"/>
      <c r="E41" s="305">
        <f>SUM(E38:E40)</f>
        <v>0</v>
      </c>
      <c r="F41" s="274">
        <f>SUM(F18:F20)</f>
        <v>0</v>
      </c>
      <c r="G41" s="305">
        <f>SUM(G38:G40)</f>
        <v>0</v>
      </c>
      <c r="H41" s="87"/>
      <c r="I41" s="107"/>
    </row>
    <row r="42" spans="1:9">
      <c r="A42" s="5"/>
      <c r="B42" s="94"/>
      <c r="C42" s="5"/>
      <c r="D42" s="5"/>
      <c r="E42" s="5"/>
      <c r="F42" s="5"/>
      <c r="G42" s="5"/>
      <c r="H42" s="87"/>
    </row>
    <row r="43" spans="1:9">
      <c r="A43" s="5"/>
      <c r="B43" s="94"/>
      <c r="C43" s="5" t="s">
        <v>263</v>
      </c>
      <c r="D43" s="523" t="s">
        <v>317</v>
      </c>
      <c r="E43" s="305">
        <f>SUM(E19:E21)</f>
        <v>0</v>
      </c>
      <c r="F43" s="573">
        <f>SUM(F21:F23)</f>
        <v>0</v>
      </c>
      <c r="G43" s="305">
        <f>SUM(F21:F23)</f>
        <v>0</v>
      </c>
      <c r="H43" s="87"/>
    </row>
    <row r="44" spans="1:9">
      <c r="A44" s="5"/>
      <c r="B44" s="94"/>
      <c r="C44" s="5" t="s">
        <v>116</v>
      </c>
      <c r="D44" s="523" t="s">
        <v>318</v>
      </c>
      <c r="E44" s="305">
        <f>'Access100 Bus Checking Account'!E55</f>
        <v>0</v>
      </c>
      <c r="F44" s="523"/>
      <c r="G44" s="305">
        <f>'Access100 Bus Checking Account'!H55</f>
        <v>0</v>
      </c>
      <c r="H44" s="87"/>
    </row>
    <row r="45" spans="1:9" ht="13" thickBot="1">
      <c r="A45" s="5"/>
      <c r="B45" s="94"/>
      <c r="C45" s="5" t="s">
        <v>117</v>
      </c>
      <c r="D45" s="523" t="s">
        <v>319</v>
      </c>
      <c r="E45" s="429">
        <f>'Primium Checking Account'!H123</f>
        <v>0</v>
      </c>
      <c r="F45" s="572">
        <f>'Primium Checking Account'!D123</f>
        <v>0</v>
      </c>
      <c r="G45" s="429">
        <f>'Primium Checking Account'!I123</f>
        <v>0</v>
      </c>
      <c r="H45" s="87"/>
    </row>
    <row r="46" spans="1:9" ht="13.5" thickTop="1">
      <c r="A46" s="5"/>
      <c r="B46" s="94"/>
      <c r="C46" s="423" t="s">
        <v>121</v>
      </c>
      <c r="D46" s="5"/>
      <c r="E46" s="305">
        <f>SUM(E43:E45)</f>
        <v>0</v>
      </c>
      <c r="F46" s="274">
        <f>SUM(F21:F23)</f>
        <v>0</v>
      </c>
      <c r="G46" s="305">
        <f>SUM(G43:G45)</f>
        <v>0</v>
      </c>
      <c r="H46" s="87"/>
      <c r="I46" s="107"/>
    </row>
    <row r="47" spans="1:9" ht="13" thickBot="1">
      <c r="A47" s="5"/>
      <c r="B47" s="94"/>
      <c r="C47" s="5"/>
      <c r="D47" s="5"/>
      <c r="E47" s="5"/>
      <c r="F47" s="5"/>
      <c r="G47" s="5"/>
      <c r="H47" s="87"/>
    </row>
    <row r="48" spans="1:9" ht="16" thickBot="1">
      <c r="A48" s="5"/>
      <c r="B48" s="94"/>
      <c r="C48" s="423" t="s">
        <v>122</v>
      </c>
      <c r="D48" s="5"/>
      <c r="E48" s="129">
        <f>SUM(E31,E36,E41,E46)</f>
        <v>0</v>
      </c>
      <c r="F48" s="129">
        <f>SUM(F31,F36,F41,F46)</f>
        <v>0</v>
      </c>
      <c r="G48" s="129">
        <f>SUM(G31,G36,G41,G46)</f>
        <v>0</v>
      </c>
      <c r="H48" s="87"/>
    </row>
    <row r="49" spans="1:8">
      <c r="A49" s="5"/>
      <c r="B49" s="94"/>
      <c r="C49" s="5"/>
      <c r="D49" s="5"/>
      <c r="E49" s="5"/>
      <c r="F49" s="5"/>
      <c r="G49" s="5"/>
      <c r="H49" s="87"/>
    </row>
    <row r="50" spans="1:8">
      <c r="A50" s="5"/>
      <c r="B50" s="94"/>
      <c r="C50" s="5"/>
      <c r="D50" s="5"/>
      <c r="E50" s="5"/>
      <c r="F50" s="5"/>
      <c r="G50" s="5"/>
      <c r="H50" s="87"/>
    </row>
    <row r="51" spans="1:8">
      <c r="A51" s="5"/>
      <c r="B51" s="94"/>
      <c r="C51" s="5"/>
      <c r="D51" s="5"/>
      <c r="E51" s="274"/>
      <c r="F51" s="5"/>
      <c r="G51" s="5"/>
      <c r="H51" s="87"/>
    </row>
    <row r="52" spans="1:8">
      <c r="A52" s="5"/>
      <c r="B52" s="94"/>
      <c r="C52" s="5"/>
      <c r="D52" s="5"/>
      <c r="E52" s="5"/>
      <c r="F52" s="5"/>
      <c r="G52" s="5"/>
      <c r="H52" s="87"/>
    </row>
    <row r="53" spans="1:8">
      <c r="A53" s="5"/>
      <c r="B53" s="94"/>
      <c r="C53" s="5"/>
      <c r="D53" s="5"/>
      <c r="E53" s="5"/>
      <c r="F53" s="5"/>
      <c r="G53" s="5"/>
      <c r="H53" s="87"/>
    </row>
    <row r="54" spans="1:8">
      <c r="A54" s="5"/>
      <c r="B54" s="94"/>
      <c r="C54" s="5"/>
      <c r="D54" s="5"/>
      <c r="E54" s="5"/>
      <c r="F54" s="5"/>
      <c r="G54" s="5"/>
      <c r="H54" s="87"/>
    </row>
    <row r="55" spans="1:8">
      <c r="A55" s="5"/>
      <c r="B55" s="94"/>
      <c r="C55" s="5"/>
      <c r="D55" s="5"/>
      <c r="E55" s="5"/>
      <c r="F55" s="5"/>
      <c r="G55" s="5"/>
      <c r="H55" s="87"/>
    </row>
    <row r="56" spans="1:8">
      <c r="A56" s="5"/>
      <c r="B56" s="94"/>
      <c r="C56" s="5"/>
      <c r="D56" s="5"/>
      <c r="E56" s="5"/>
      <c r="F56" s="5"/>
      <c r="G56" s="5"/>
      <c r="H56" s="87"/>
    </row>
    <row r="57" spans="1:8">
      <c r="A57" s="5"/>
      <c r="B57" s="94"/>
      <c r="C57" s="5"/>
      <c r="D57" s="5"/>
      <c r="E57" s="5"/>
      <c r="F57" s="5"/>
      <c r="G57" s="5"/>
      <c r="H57" s="87"/>
    </row>
    <row r="58" spans="1:8">
      <c r="A58" s="5"/>
      <c r="B58" s="94"/>
      <c r="C58" s="5"/>
      <c r="D58" s="5"/>
      <c r="E58" s="5"/>
      <c r="F58" s="5"/>
      <c r="G58" s="5"/>
      <c r="H58" s="87"/>
    </row>
    <row r="59" spans="1:8">
      <c r="A59" s="5"/>
      <c r="B59" s="94"/>
      <c r="C59" s="5"/>
      <c r="D59" s="5"/>
      <c r="E59" s="5"/>
      <c r="F59" s="5"/>
      <c r="G59" s="5"/>
      <c r="H59" s="87"/>
    </row>
    <row r="60" spans="1:8">
      <c r="A60" s="5"/>
      <c r="B60" s="94"/>
      <c r="C60" s="5"/>
      <c r="D60" s="5"/>
      <c r="E60" s="5"/>
      <c r="F60" s="5"/>
      <c r="G60" s="5"/>
      <c r="H60" s="87"/>
    </row>
    <row r="61" spans="1:8">
      <c r="A61" s="5"/>
      <c r="B61" s="94"/>
      <c r="C61" s="5"/>
      <c r="D61" s="5"/>
      <c r="E61" s="5"/>
      <c r="F61" s="5"/>
      <c r="G61" s="5"/>
      <c r="H61" s="87"/>
    </row>
    <row r="62" spans="1:8">
      <c r="A62" s="5"/>
      <c r="B62" s="94"/>
      <c r="C62" s="5"/>
      <c r="D62" s="5"/>
      <c r="E62" s="5"/>
      <c r="F62" s="5"/>
      <c r="G62" s="5"/>
      <c r="H62" s="87"/>
    </row>
    <row r="63" spans="1:8">
      <c r="A63" s="5"/>
      <c r="B63" s="94"/>
      <c r="C63" s="5"/>
      <c r="D63" s="5"/>
      <c r="E63" s="5"/>
      <c r="F63" s="5"/>
      <c r="G63" s="5"/>
      <c r="H63" s="87"/>
    </row>
    <row r="64" spans="1:8">
      <c r="A64" s="5"/>
      <c r="B64" s="94"/>
      <c r="C64" s="5"/>
      <c r="D64" s="5"/>
      <c r="E64" s="5"/>
      <c r="F64" s="5"/>
      <c r="G64" s="5"/>
      <c r="H64" s="87"/>
    </row>
    <row r="65" spans="1:8">
      <c r="A65" s="5"/>
      <c r="B65" s="94"/>
      <c r="C65" s="5"/>
      <c r="D65" s="5"/>
      <c r="E65" s="5"/>
      <c r="F65" s="5"/>
      <c r="G65" s="5"/>
      <c r="H65" s="87"/>
    </row>
    <row r="66" spans="1:8">
      <c r="A66" s="5"/>
      <c r="B66" s="94"/>
      <c r="C66" s="5"/>
      <c r="D66" s="5"/>
      <c r="E66" s="5"/>
      <c r="F66" s="5"/>
      <c r="G66" s="5"/>
      <c r="H66" s="87"/>
    </row>
    <row r="67" spans="1:8">
      <c r="A67" s="5"/>
      <c r="B67" s="94"/>
      <c r="C67" s="5"/>
      <c r="D67" s="5"/>
      <c r="E67" s="5"/>
      <c r="F67" s="5"/>
      <c r="G67" s="5"/>
      <c r="H67" s="87"/>
    </row>
    <row r="68" spans="1:8">
      <c r="A68" s="5"/>
      <c r="B68" s="94"/>
      <c r="C68" s="5"/>
      <c r="D68" s="5"/>
      <c r="E68" s="5"/>
      <c r="F68" s="5"/>
      <c r="G68" s="5"/>
      <c r="H68" s="87"/>
    </row>
    <row r="69" spans="1:8">
      <c r="A69" s="5"/>
      <c r="B69" s="94"/>
      <c r="C69" s="5"/>
      <c r="D69" s="5"/>
      <c r="E69" s="5"/>
      <c r="F69" s="5"/>
      <c r="G69" s="5"/>
      <c r="H69" s="87"/>
    </row>
    <row r="70" spans="1:8">
      <c r="A70" s="5"/>
      <c r="B70" s="94"/>
      <c r="C70" s="5"/>
      <c r="D70" s="5"/>
      <c r="E70" s="5"/>
      <c r="F70" s="5"/>
      <c r="G70" s="5"/>
      <c r="H70" s="87"/>
    </row>
    <row r="71" spans="1:8">
      <c r="A71" s="5"/>
      <c r="B71" s="94"/>
      <c r="C71" s="5"/>
      <c r="D71" s="5"/>
      <c r="E71" s="5"/>
      <c r="F71" s="5"/>
      <c r="G71" s="5"/>
      <c r="H71" s="87"/>
    </row>
    <row r="72" spans="1:8">
      <c r="A72" s="5"/>
      <c r="B72" s="94"/>
      <c r="C72" s="5"/>
      <c r="D72" s="5"/>
      <c r="E72" s="5"/>
      <c r="F72" s="5"/>
      <c r="G72" s="5"/>
      <c r="H72" s="87"/>
    </row>
    <row r="73" spans="1:8">
      <c r="A73" s="5"/>
      <c r="B73" s="94"/>
      <c r="C73" s="5"/>
      <c r="D73" s="5"/>
      <c r="E73" s="5"/>
      <c r="F73" s="5"/>
      <c r="G73" s="5"/>
      <c r="H73" s="87"/>
    </row>
    <row r="74" spans="1:8">
      <c r="A74" s="5"/>
      <c r="B74" s="94"/>
      <c r="C74" s="5"/>
      <c r="D74" s="5"/>
      <c r="E74" s="5"/>
      <c r="F74" s="5"/>
      <c r="G74" s="5"/>
      <c r="H74" s="87"/>
    </row>
    <row r="75" spans="1:8">
      <c r="A75" s="5"/>
      <c r="B75" s="94"/>
      <c r="C75" s="5"/>
      <c r="D75" s="5"/>
      <c r="E75" s="5"/>
      <c r="F75" s="5"/>
      <c r="G75" s="5"/>
      <c r="H75" s="5"/>
    </row>
  </sheetData>
  <sheetCalcPr fullCalcOnLoad="1"/>
  <phoneticPr fontId="0" type="noConversion"/>
  <printOptions horizontalCentered="1"/>
  <pageMargins left="0.5" right="0.25" top="1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5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:D4"/>
    </sheetView>
  </sheetViews>
  <sheetFormatPr baseColWidth="10" defaultColWidth="8.83203125" defaultRowHeight="12"/>
  <cols>
    <col min="1" max="1" width="3.33203125" bestFit="1" customWidth="1"/>
    <col min="2" max="2" width="8.1640625" bestFit="1" customWidth="1"/>
    <col min="4" max="4" width="33.5" bestFit="1" customWidth="1"/>
    <col min="5" max="5" width="12.83203125" bestFit="1" customWidth="1"/>
    <col min="6" max="6" width="9.83203125" bestFit="1" customWidth="1"/>
    <col min="7" max="7" width="3.1640625" style="8" bestFit="1" customWidth="1"/>
    <col min="8" max="8" width="12.83203125" bestFit="1" customWidth="1"/>
    <col min="9" max="9" width="10.33203125" bestFit="1" customWidth="1"/>
  </cols>
  <sheetData>
    <row r="1" spans="1:9" ht="17">
      <c r="C1" s="28" t="s">
        <v>30</v>
      </c>
    </row>
    <row r="2" spans="1:9" ht="17">
      <c r="C2" s="28" t="s">
        <v>330</v>
      </c>
    </row>
    <row r="3" spans="1:9" ht="15">
      <c r="D3" s="96"/>
      <c r="E3" s="315"/>
      <c r="F3" s="316"/>
      <c r="G3" s="365"/>
    </row>
    <row r="4" spans="1:9" ht="15">
      <c r="C4" s="403"/>
      <c r="D4" s="96"/>
      <c r="E4" s="315"/>
      <c r="F4" s="316"/>
      <c r="G4" s="365"/>
    </row>
    <row r="5" spans="1:9" ht="15">
      <c r="B5" s="262">
        <v>2012</v>
      </c>
      <c r="C5" s="115" t="s">
        <v>284</v>
      </c>
      <c r="D5" s="209"/>
      <c r="E5" s="8" t="s">
        <v>226</v>
      </c>
      <c r="F5" s="8" t="s">
        <v>338</v>
      </c>
      <c r="H5" s="8" t="s">
        <v>227</v>
      </c>
      <c r="I5" s="8"/>
    </row>
    <row r="6" spans="1:9">
      <c r="A6" t="s">
        <v>286</v>
      </c>
      <c r="B6" s="97" t="s">
        <v>287</v>
      </c>
      <c r="C6" s="97" t="s">
        <v>289</v>
      </c>
      <c r="D6" s="8" t="s">
        <v>288</v>
      </c>
      <c r="E6" s="8" t="s">
        <v>235</v>
      </c>
      <c r="F6" s="8" t="s">
        <v>245</v>
      </c>
      <c r="H6" s="8" t="s">
        <v>235</v>
      </c>
      <c r="I6" s="8" t="s">
        <v>261</v>
      </c>
    </row>
    <row r="7" spans="1:9">
      <c r="A7">
        <v>1</v>
      </c>
      <c r="B7" s="92">
        <v>40909</v>
      </c>
      <c r="C7" s="12"/>
      <c r="D7" s="12" t="s">
        <v>290</v>
      </c>
      <c r="E7" s="88"/>
      <c r="F7" s="88"/>
      <c r="G7" s="100"/>
      <c r="H7" s="88"/>
      <c r="I7" s="11"/>
    </row>
    <row r="8" spans="1:9">
      <c r="A8">
        <f>A7+1</f>
        <v>2</v>
      </c>
      <c r="B8" s="92"/>
      <c r="C8" s="12"/>
      <c r="D8" s="130"/>
      <c r="E8" s="88"/>
      <c r="F8" s="88"/>
      <c r="G8" s="100"/>
      <c r="H8" s="88"/>
      <c r="I8" s="11">
        <f>SUM(I7-E8+F8+H8)</f>
        <v>0</v>
      </c>
    </row>
    <row r="9" spans="1:9">
      <c r="A9">
        <f t="shared" ref="A9:A46" si="0">A8+1</f>
        <v>3</v>
      </c>
      <c r="B9" s="92"/>
      <c r="C9" s="12"/>
      <c r="D9" s="12"/>
      <c r="E9" s="88"/>
      <c r="F9" s="88"/>
      <c r="G9" s="100"/>
      <c r="H9" s="88"/>
      <c r="I9" s="11">
        <f>SUM(I8-E9+F9+H9)</f>
        <v>0</v>
      </c>
    </row>
    <row r="10" spans="1:9">
      <c r="A10">
        <f t="shared" si="0"/>
        <v>4</v>
      </c>
      <c r="B10" s="92"/>
      <c r="C10" s="99"/>
      <c r="D10" s="12"/>
      <c r="E10" s="88"/>
      <c r="F10" s="88"/>
      <c r="G10" s="100"/>
      <c r="H10" s="88"/>
      <c r="I10" s="11">
        <f>SUM(I9-E10+F10+H10)</f>
        <v>0</v>
      </c>
    </row>
    <row r="11" spans="1:9">
      <c r="A11">
        <f t="shared" si="0"/>
        <v>5</v>
      </c>
      <c r="B11" s="92"/>
      <c r="C11" s="99"/>
      <c r="D11" s="12"/>
      <c r="E11" s="88"/>
      <c r="F11" s="88"/>
      <c r="G11" s="100"/>
      <c r="H11" s="88"/>
      <c r="I11" s="11">
        <f>SUM(I10-E11+F11+H11)</f>
        <v>0</v>
      </c>
    </row>
    <row r="12" spans="1:9">
      <c r="A12">
        <f t="shared" si="0"/>
        <v>6</v>
      </c>
      <c r="B12" s="92"/>
      <c r="C12" s="99"/>
      <c r="D12" s="12"/>
      <c r="E12" s="11"/>
      <c r="F12" s="11"/>
      <c r="G12" s="100"/>
      <c r="H12" s="11"/>
      <c r="I12" s="11">
        <f t="shared" ref="I12:I47" si="1">SUM(I11-E12+F12+H12)</f>
        <v>0</v>
      </c>
    </row>
    <row r="13" spans="1:9">
      <c r="A13">
        <f t="shared" si="0"/>
        <v>7</v>
      </c>
      <c r="B13" s="92"/>
      <c r="C13" s="99"/>
      <c r="D13" s="12"/>
      <c r="E13" s="11"/>
      <c r="F13" s="11"/>
      <c r="G13" s="100"/>
      <c r="H13" s="11"/>
      <c r="I13" s="11">
        <f t="shared" si="1"/>
        <v>0</v>
      </c>
    </row>
    <row r="14" spans="1:9">
      <c r="A14">
        <f t="shared" si="0"/>
        <v>8</v>
      </c>
      <c r="B14" s="92"/>
      <c r="C14" s="99"/>
      <c r="D14" s="12"/>
      <c r="E14" s="11"/>
      <c r="F14" s="11"/>
      <c r="G14" s="100"/>
      <c r="H14" s="11"/>
      <c r="I14" s="11">
        <f t="shared" si="1"/>
        <v>0</v>
      </c>
    </row>
    <row r="15" spans="1:9">
      <c r="A15">
        <f t="shared" si="0"/>
        <v>9</v>
      </c>
      <c r="B15" s="92"/>
      <c r="C15" s="99"/>
      <c r="D15" s="12"/>
      <c r="E15" s="11"/>
      <c r="F15" s="11"/>
      <c r="G15" s="100"/>
      <c r="H15" s="11"/>
      <c r="I15" s="11">
        <f t="shared" si="1"/>
        <v>0</v>
      </c>
    </row>
    <row r="16" spans="1:9">
      <c r="A16">
        <f t="shared" si="0"/>
        <v>10</v>
      </c>
      <c r="B16" s="92"/>
      <c r="C16" s="99"/>
      <c r="D16" s="12"/>
      <c r="E16" s="11"/>
      <c r="F16" s="11"/>
      <c r="G16" s="100"/>
      <c r="H16" s="11"/>
      <c r="I16" s="11">
        <f t="shared" si="1"/>
        <v>0</v>
      </c>
    </row>
    <row r="17" spans="1:9">
      <c r="A17">
        <f t="shared" si="0"/>
        <v>11</v>
      </c>
      <c r="B17" s="92"/>
      <c r="C17" s="99"/>
      <c r="D17" s="12"/>
      <c r="E17" s="88"/>
      <c r="F17" s="88"/>
      <c r="G17" s="100"/>
      <c r="H17" s="88"/>
      <c r="I17" s="11">
        <f t="shared" si="1"/>
        <v>0</v>
      </c>
    </row>
    <row r="18" spans="1:9">
      <c r="A18">
        <f t="shared" si="0"/>
        <v>12</v>
      </c>
      <c r="B18" s="92"/>
      <c r="C18" s="99"/>
      <c r="D18" s="12"/>
      <c r="E18" s="11"/>
      <c r="F18" s="11"/>
      <c r="G18" s="100"/>
      <c r="H18" s="11"/>
      <c r="I18" s="11">
        <f t="shared" si="1"/>
        <v>0</v>
      </c>
    </row>
    <row r="19" spans="1:9">
      <c r="A19">
        <f t="shared" si="0"/>
        <v>13</v>
      </c>
      <c r="B19" s="92"/>
      <c r="C19" s="99"/>
      <c r="D19" s="12"/>
      <c r="E19" s="11"/>
      <c r="F19" s="11"/>
      <c r="G19" s="100"/>
      <c r="H19" s="11"/>
      <c r="I19" s="11">
        <f t="shared" si="1"/>
        <v>0</v>
      </c>
    </row>
    <row r="20" spans="1:9">
      <c r="A20">
        <f t="shared" si="0"/>
        <v>14</v>
      </c>
      <c r="B20" s="92"/>
      <c r="C20" s="99"/>
      <c r="D20" s="130"/>
      <c r="E20" s="11"/>
      <c r="F20" s="11"/>
      <c r="G20" s="100"/>
      <c r="H20" s="11"/>
      <c r="I20" s="11">
        <f t="shared" si="1"/>
        <v>0</v>
      </c>
    </row>
    <row r="21" spans="1:9">
      <c r="A21">
        <f t="shared" si="0"/>
        <v>15</v>
      </c>
      <c r="B21" s="92"/>
      <c r="C21" s="99"/>
      <c r="D21" s="12"/>
      <c r="E21" s="11"/>
      <c r="F21" s="11"/>
      <c r="G21" s="100"/>
      <c r="H21" s="11"/>
      <c r="I21" s="11">
        <f t="shared" si="1"/>
        <v>0</v>
      </c>
    </row>
    <row r="22" spans="1:9">
      <c r="A22">
        <f t="shared" si="0"/>
        <v>16</v>
      </c>
      <c r="B22" s="92"/>
      <c r="C22" s="99"/>
      <c r="D22" s="12"/>
      <c r="E22" s="11"/>
      <c r="F22" s="11"/>
      <c r="G22" s="100"/>
      <c r="H22" s="11"/>
      <c r="I22" s="11">
        <f t="shared" si="1"/>
        <v>0</v>
      </c>
    </row>
    <row r="23" spans="1:9">
      <c r="A23">
        <f t="shared" si="0"/>
        <v>17</v>
      </c>
      <c r="B23" s="92"/>
      <c r="C23" s="99"/>
      <c r="D23" s="130"/>
      <c r="E23" s="11"/>
      <c r="F23" s="11"/>
      <c r="G23" s="100"/>
      <c r="H23" s="11"/>
      <c r="I23" s="11">
        <f t="shared" si="1"/>
        <v>0</v>
      </c>
    </row>
    <row r="24" spans="1:9">
      <c r="A24">
        <f t="shared" si="0"/>
        <v>18</v>
      </c>
      <c r="B24" s="92"/>
      <c r="C24" s="99"/>
      <c r="D24" s="130"/>
      <c r="E24" s="11"/>
      <c r="F24" s="11"/>
      <c r="G24" s="100"/>
      <c r="H24" s="11"/>
      <c r="I24" s="11">
        <f t="shared" si="1"/>
        <v>0</v>
      </c>
    </row>
    <row r="25" spans="1:9">
      <c r="A25">
        <f t="shared" si="0"/>
        <v>19</v>
      </c>
      <c r="B25" s="92"/>
      <c r="C25" s="99"/>
      <c r="D25" s="130"/>
      <c r="E25" s="11"/>
      <c r="F25" s="11"/>
      <c r="G25" s="101"/>
      <c r="H25" s="11"/>
      <c r="I25" s="11">
        <f t="shared" si="1"/>
        <v>0</v>
      </c>
    </row>
    <row r="26" spans="1:9">
      <c r="A26">
        <f t="shared" si="0"/>
        <v>20</v>
      </c>
      <c r="B26" s="92"/>
      <c r="C26" s="99"/>
      <c r="D26" s="12"/>
      <c r="E26" s="11"/>
      <c r="F26" s="11"/>
      <c r="G26" s="101"/>
      <c r="H26" s="11"/>
      <c r="I26" s="11">
        <f t="shared" si="1"/>
        <v>0</v>
      </c>
    </row>
    <row r="27" spans="1:9">
      <c r="A27">
        <f t="shared" si="0"/>
        <v>21</v>
      </c>
      <c r="B27" s="92"/>
      <c r="C27" s="99"/>
      <c r="D27" s="12"/>
      <c r="E27" s="11"/>
      <c r="F27" s="11"/>
      <c r="G27" s="101"/>
      <c r="H27" s="11"/>
      <c r="I27" s="11">
        <f t="shared" si="1"/>
        <v>0</v>
      </c>
    </row>
    <row r="28" spans="1:9">
      <c r="A28">
        <f t="shared" si="0"/>
        <v>22</v>
      </c>
      <c r="B28" s="92"/>
      <c r="C28" s="99"/>
      <c r="D28" s="12"/>
      <c r="E28" s="11"/>
      <c r="F28" s="11"/>
      <c r="G28" s="101"/>
      <c r="H28" s="11"/>
      <c r="I28" s="11">
        <f t="shared" si="1"/>
        <v>0</v>
      </c>
    </row>
    <row r="29" spans="1:9">
      <c r="A29">
        <f t="shared" si="0"/>
        <v>23</v>
      </c>
      <c r="B29" s="92"/>
      <c r="C29" s="99"/>
      <c r="D29" s="12"/>
      <c r="E29" s="11"/>
      <c r="F29" s="11"/>
      <c r="G29" s="101"/>
      <c r="H29" s="12"/>
      <c r="I29" s="11">
        <f t="shared" si="1"/>
        <v>0</v>
      </c>
    </row>
    <row r="30" spans="1:9">
      <c r="A30">
        <f t="shared" si="0"/>
        <v>24</v>
      </c>
      <c r="B30" s="92"/>
      <c r="C30" s="99"/>
      <c r="D30" s="12"/>
      <c r="E30" s="11"/>
      <c r="F30" s="11"/>
      <c r="G30" s="101"/>
      <c r="H30" s="11"/>
      <c r="I30" s="11">
        <f t="shared" si="1"/>
        <v>0</v>
      </c>
    </row>
    <row r="31" spans="1:9">
      <c r="A31">
        <f t="shared" si="0"/>
        <v>25</v>
      </c>
      <c r="B31" s="92"/>
      <c r="C31" s="99"/>
      <c r="D31" s="12"/>
      <c r="E31" s="11"/>
      <c r="F31" s="11"/>
      <c r="G31" s="101"/>
      <c r="H31" s="11"/>
      <c r="I31" s="11">
        <f t="shared" si="1"/>
        <v>0</v>
      </c>
    </row>
    <row r="32" spans="1:9">
      <c r="A32">
        <f t="shared" si="0"/>
        <v>26</v>
      </c>
      <c r="B32" s="92"/>
      <c r="C32" s="99"/>
      <c r="D32" s="12"/>
      <c r="E32" s="11"/>
      <c r="F32" s="12"/>
      <c r="G32" s="102"/>
      <c r="H32" s="12"/>
      <c r="I32" s="11">
        <f t="shared" si="1"/>
        <v>0</v>
      </c>
    </row>
    <row r="33" spans="1:9">
      <c r="A33">
        <f t="shared" si="0"/>
        <v>27</v>
      </c>
      <c r="B33" s="92"/>
      <c r="C33" s="99"/>
      <c r="D33" s="12"/>
      <c r="E33" s="11"/>
      <c r="F33" s="11"/>
      <c r="G33" s="101"/>
      <c r="H33" s="11"/>
      <c r="I33" s="11">
        <f t="shared" si="1"/>
        <v>0</v>
      </c>
    </row>
    <row r="34" spans="1:9">
      <c r="A34">
        <f t="shared" si="0"/>
        <v>28</v>
      </c>
      <c r="B34" s="92"/>
      <c r="C34" s="99"/>
      <c r="D34" s="12"/>
      <c r="E34" s="11"/>
      <c r="F34" s="11"/>
      <c r="G34" s="101"/>
      <c r="H34" s="11"/>
      <c r="I34" s="11">
        <f t="shared" si="1"/>
        <v>0</v>
      </c>
    </row>
    <row r="35" spans="1:9">
      <c r="A35">
        <f t="shared" si="0"/>
        <v>29</v>
      </c>
      <c r="B35" s="92"/>
      <c r="C35" s="99"/>
      <c r="D35" s="12"/>
      <c r="E35" s="11"/>
      <c r="F35" s="11"/>
      <c r="G35" s="101"/>
      <c r="H35" s="11"/>
      <c r="I35" s="11">
        <f t="shared" si="1"/>
        <v>0</v>
      </c>
    </row>
    <row r="36" spans="1:9">
      <c r="A36">
        <f t="shared" si="0"/>
        <v>30</v>
      </c>
      <c r="B36" s="92"/>
      <c r="C36" s="99"/>
      <c r="D36" s="12"/>
      <c r="E36" s="11"/>
      <c r="F36" s="11"/>
      <c r="G36" s="101"/>
      <c r="H36" s="11"/>
      <c r="I36" s="11">
        <f t="shared" si="1"/>
        <v>0</v>
      </c>
    </row>
    <row r="37" spans="1:9">
      <c r="A37">
        <f t="shared" si="0"/>
        <v>31</v>
      </c>
      <c r="B37" s="92"/>
      <c r="C37" s="99"/>
      <c r="D37" s="12"/>
      <c r="E37" s="11"/>
      <c r="F37" s="11"/>
      <c r="G37" s="101"/>
      <c r="H37" s="11"/>
      <c r="I37" s="11">
        <f t="shared" si="1"/>
        <v>0</v>
      </c>
    </row>
    <row r="38" spans="1:9">
      <c r="A38">
        <f t="shared" si="0"/>
        <v>32</v>
      </c>
      <c r="B38" s="92"/>
      <c r="C38" s="99"/>
      <c r="D38" s="12"/>
      <c r="E38" s="11"/>
      <c r="F38" s="11"/>
      <c r="G38" s="101"/>
      <c r="H38" s="11"/>
      <c r="I38" s="11">
        <f t="shared" si="1"/>
        <v>0</v>
      </c>
    </row>
    <row r="39" spans="1:9">
      <c r="A39">
        <f t="shared" si="0"/>
        <v>33</v>
      </c>
      <c r="B39" s="92"/>
      <c r="C39" s="99"/>
      <c r="D39" s="12"/>
      <c r="E39" s="11"/>
      <c r="F39" s="11"/>
      <c r="G39" s="101"/>
      <c r="H39" s="11"/>
      <c r="I39" s="11">
        <f t="shared" si="1"/>
        <v>0</v>
      </c>
    </row>
    <row r="40" spans="1:9">
      <c r="A40">
        <f t="shared" si="0"/>
        <v>34</v>
      </c>
      <c r="B40" s="92"/>
      <c r="C40" s="99"/>
      <c r="D40" s="12"/>
      <c r="E40" s="11"/>
      <c r="F40" s="11"/>
      <c r="G40" s="101"/>
      <c r="H40" s="11"/>
      <c r="I40" s="11">
        <f t="shared" si="1"/>
        <v>0</v>
      </c>
    </row>
    <row r="41" spans="1:9">
      <c r="A41">
        <f t="shared" si="0"/>
        <v>35</v>
      </c>
      <c r="B41" s="92"/>
      <c r="C41" s="99"/>
      <c r="D41" s="12"/>
      <c r="E41" s="11"/>
      <c r="F41" s="11"/>
      <c r="G41" s="101"/>
      <c r="H41" s="11"/>
      <c r="I41" s="11">
        <f t="shared" si="1"/>
        <v>0</v>
      </c>
    </row>
    <row r="42" spans="1:9">
      <c r="A42">
        <f t="shared" si="0"/>
        <v>36</v>
      </c>
      <c r="B42" s="92"/>
      <c r="C42" s="99"/>
      <c r="D42" s="12"/>
      <c r="E42" s="11"/>
      <c r="F42" s="11"/>
      <c r="G42" s="101"/>
      <c r="H42" s="11"/>
      <c r="I42" s="11">
        <f t="shared" si="1"/>
        <v>0</v>
      </c>
    </row>
    <row r="43" spans="1:9">
      <c r="A43">
        <f t="shared" si="0"/>
        <v>37</v>
      </c>
      <c r="B43" s="92"/>
      <c r="C43" s="99"/>
      <c r="D43" s="12"/>
      <c r="E43" s="11"/>
      <c r="F43" s="11"/>
      <c r="G43" s="101"/>
      <c r="H43" s="11"/>
      <c r="I43" s="11">
        <f t="shared" si="1"/>
        <v>0</v>
      </c>
    </row>
    <row r="44" spans="1:9">
      <c r="A44">
        <f t="shared" si="0"/>
        <v>38</v>
      </c>
      <c r="B44" s="92"/>
      <c r="C44" s="99"/>
      <c r="D44" s="12"/>
      <c r="E44" s="11"/>
      <c r="F44" s="11"/>
      <c r="G44" s="101"/>
      <c r="H44" s="11"/>
      <c r="I44" s="11">
        <f t="shared" si="1"/>
        <v>0</v>
      </c>
    </row>
    <row r="45" spans="1:9">
      <c r="A45">
        <f t="shared" si="0"/>
        <v>39</v>
      </c>
      <c r="B45" s="92"/>
      <c r="C45" s="99"/>
      <c r="D45" s="12"/>
      <c r="E45" s="11"/>
      <c r="F45" s="11"/>
      <c r="G45" s="101"/>
      <c r="H45" s="11"/>
      <c r="I45" s="11">
        <f t="shared" si="1"/>
        <v>0</v>
      </c>
    </row>
    <row r="46" spans="1:9">
      <c r="A46">
        <f t="shared" si="0"/>
        <v>40</v>
      </c>
      <c r="B46" s="92"/>
      <c r="C46" s="99"/>
      <c r="D46" s="12"/>
      <c r="E46" s="11"/>
      <c r="F46" s="11"/>
      <c r="G46" s="101"/>
      <c r="H46" s="11"/>
      <c r="I46" s="11">
        <f t="shared" si="1"/>
        <v>0</v>
      </c>
    </row>
    <row r="47" spans="1:9" ht="13" thickBot="1">
      <c r="B47" s="92"/>
      <c r="C47" s="99"/>
      <c r="D47" s="12"/>
      <c r="E47" s="11"/>
      <c r="F47" s="93"/>
      <c r="G47" s="103"/>
      <c r="H47" s="12"/>
      <c r="I47" s="11">
        <f t="shared" si="1"/>
        <v>0</v>
      </c>
    </row>
    <row r="48" spans="1:9" ht="13" thickBot="1">
      <c r="B48" s="5"/>
      <c r="C48" s="5"/>
      <c r="D48" s="5"/>
      <c r="E48" s="95">
        <f>SUM(E7:E47)</f>
        <v>0</v>
      </c>
      <c r="F48" s="95">
        <f>SUM(F7:F47)</f>
        <v>0</v>
      </c>
      <c r="G48" s="106"/>
      <c r="H48" s="95">
        <f>SUM(H7:H47)</f>
        <v>0</v>
      </c>
      <c r="I48" s="86"/>
    </row>
    <row r="50" spans="4:8">
      <c r="E50" s="8" t="s">
        <v>114</v>
      </c>
      <c r="H50" s="8" t="s">
        <v>115</v>
      </c>
    </row>
    <row r="52" spans="4:8">
      <c r="D52" s="18" t="s">
        <v>123</v>
      </c>
      <c r="E52" s="107">
        <f>SUM(E8:E20)</f>
        <v>0</v>
      </c>
      <c r="H52" s="107"/>
    </row>
    <row r="53" spans="4:8">
      <c r="D53" s="18" t="s">
        <v>124</v>
      </c>
      <c r="E53" s="107">
        <f>SUM(E21:E25)</f>
        <v>0</v>
      </c>
      <c r="H53" s="107">
        <f>SUM(H10)</f>
        <v>0</v>
      </c>
    </row>
    <row r="54" spans="4:8">
      <c r="D54" s="18" t="s">
        <v>125</v>
      </c>
      <c r="E54" s="107">
        <f>SUM(E26:E27)</f>
        <v>0</v>
      </c>
      <c r="H54" s="107">
        <f>SUM(H26:H27)</f>
        <v>0</v>
      </c>
    </row>
    <row r="55" spans="4:8" ht="13" thickBot="1">
      <c r="D55" s="18" t="s">
        <v>126</v>
      </c>
      <c r="E55" s="426">
        <f>SUM(E29:E32)</f>
        <v>0</v>
      </c>
      <c r="H55" s="426">
        <f>SUM(H28:H32)</f>
        <v>0</v>
      </c>
    </row>
    <row r="56" spans="4:8" ht="16" thickTop="1">
      <c r="D56" s="425" t="s">
        <v>273</v>
      </c>
      <c r="E56" s="427">
        <f>SUM(E51:E55)</f>
        <v>0</v>
      </c>
      <c r="H56" s="428">
        <f>SUM(H52:H55)</f>
        <v>0</v>
      </c>
    </row>
    <row r="57" spans="4:8" ht="15">
      <c r="D57" s="18"/>
      <c r="E57" s="427"/>
      <c r="H57" s="427"/>
    </row>
  </sheetData>
  <sheetCalcPr fullCalcOnLoad="1"/>
  <sortState ref="B8:I11">
    <sortCondition ref="B8:B11"/>
  </sortState>
  <phoneticPr fontId="29" type="noConversion"/>
  <printOptions horizontalCentered="1"/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30"/>
  <sheetViews>
    <sheetView topLeftCell="A13" workbookViewId="0">
      <selection activeCell="C28" sqref="C28"/>
    </sheetView>
  </sheetViews>
  <sheetFormatPr baseColWidth="10" defaultColWidth="8.83203125" defaultRowHeight="12"/>
  <cols>
    <col min="1" max="1" width="27.83203125" customWidth="1"/>
    <col min="2" max="2" width="16.6640625" bestFit="1" customWidth="1"/>
    <col min="3" max="3" width="15.5" bestFit="1" customWidth="1"/>
  </cols>
  <sheetData>
    <row r="1" spans="1:3" ht="17">
      <c r="A1" s="28" t="s">
        <v>30</v>
      </c>
      <c r="C1" s="108"/>
    </row>
    <row r="2" spans="1:3" ht="18">
      <c r="A2" s="215" t="s">
        <v>163</v>
      </c>
      <c r="C2" s="108"/>
    </row>
    <row r="3" spans="1:3" ht="17">
      <c r="A3" s="30" t="s">
        <v>201</v>
      </c>
      <c r="C3" s="108"/>
    </row>
    <row r="4" spans="1:3" ht="18" thickBot="1">
      <c r="A4" s="354"/>
      <c r="B4" s="228" t="s">
        <v>127</v>
      </c>
      <c r="C4" s="224"/>
    </row>
    <row r="5" spans="1:3" ht="18" thickBot="1">
      <c r="A5" s="28" t="s">
        <v>339</v>
      </c>
      <c r="B5" s="232" t="s">
        <v>287</v>
      </c>
      <c r="C5" s="225"/>
    </row>
    <row r="6" spans="1:3" ht="17">
      <c r="A6" s="28" t="s">
        <v>340</v>
      </c>
      <c r="B6" s="32"/>
      <c r="C6" s="226"/>
    </row>
    <row r="7" spans="1:3" ht="17">
      <c r="A7" s="28" t="s">
        <v>341</v>
      </c>
      <c r="B7" s="32"/>
      <c r="C7" s="119"/>
    </row>
    <row r="8" spans="1:3" ht="17">
      <c r="A8" s="28" t="s">
        <v>342</v>
      </c>
      <c r="B8" s="32"/>
      <c r="C8" s="119"/>
    </row>
    <row r="9" spans="1:3" ht="18" thickBot="1">
      <c r="A9" s="28"/>
      <c r="B9" s="32"/>
      <c r="C9" s="121"/>
    </row>
    <row r="10" spans="1:3" ht="18" thickBot="1">
      <c r="A10" s="28"/>
      <c r="B10" s="29" t="s">
        <v>274</v>
      </c>
      <c r="C10" s="225">
        <f>SUM(C5:C9)</f>
        <v>0</v>
      </c>
    </row>
    <row r="11" spans="1:3" ht="17">
      <c r="A11" s="28" t="s">
        <v>158</v>
      </c>
      <c r="B11" s="111" t="s">
        <v>159</v>
      </c>
      <c r="C11" s="119"/>
    </row>
    <row r="12" spans="1:3" ht="17">
      <c r="A12" s="28" t="s">
        <v>160</v>
      </c>
      <c r="B12" s="230"/>
      <c r="C12" s="119"/>
    </row>
    <row r="13" spans="1:3" ht="17">
      <c r="A13" s="28" t="s">
        <v>161</v>
      </c>
      <c r="B13" s="230"/>
      <c r="C13" s="366"/>
    </row>
    <row r="14" spans="1:3" ht="17">
      <c r="A14" s="28" t="s">
        <v>162</v>
      </c>
      <c r="B14" s="231"/>
      <c r="C14" s="119"/>
    </row>
    <row r="15" spans="1:3" ht="17">
      <c r="A15" s="28"/>
      <c r="B15" s="230"/>
      <c r="C15" s="366"/>
    </row>
    <row r="16" spans="1:3" ht="17">
      <c r="A16" s="28"/>
      <c r="B16" s="230"/>
      <c r="C16" s="119"/>
    </row>
    <row r="17" spans="1:3" ht="17">
      <c r="A17" s="28"/>
      <c r="B17" s="230"/>
      <c r="C17" s="119"/>
    </row>
    <row r="18" spans="1:3" ht="17">
      <c r="A18" s="28"/>
      <c r="B18" s="230"/>
      <c r="C18" s="119"/>
    </row>
    <row r="19" spans="1:3" ht="17">
      <c r="A19" s="28"/>
      <c r="B19" s="230"/>
      <c r="C19" s="119"/>
    </row>
    <row r="20" spans="1:3" ht="17">
      <c r="A20" s="28"/>
      <c r="B20" s="231"/>
      <c r="C20" s="119"/>
    </row>
    <row r="21" spans="1:3" ht="17">
      <c r="A21" s="28"/>
      <c r="B21" s="231"/>
      <c r="C21" s="119"/>
    </row>
    <row r="22" spans="1:3" ht="17">
      <c r="A22" s="28"/>
      <c r="B22" s="231"/>
      <c r="C22" s="119"/>
    </row>
    <row r="23" spans="1:3" ht="18" thickBot="1">
      <c r="A23" s="28"/>
      <c r="B23" s="231"/>
      <c r="C23" s="121"/>
    </row>
    <row r="24" spans="1:3" ht="18" thickBot="1">
      <c r="A24" s="28"/>
      <c r="B24" s="29" t="s">
        <v>274</v>
      </c>
      <c r="C24" s="225">
        <f>SUM(C11:C23)</f>
        <v>0</v>
      </c>
    </row>
    <row r="25" spans="1:3" ht="18" thickBot="1">
      <c r="A25" s="28"/>
      <c r="B25" s="28"/>
      <c r="C25" s="224"/>
    </row>
    <row r="26" spans="1:3" ht="18" thickBot="1">
      <c r="A26" s="28" t="s">
        <v>182</v>
      </c>
      <c r="B26" s="28"/>
      <c r="C26" s="227">
        <f>SUM(C10-C24)</f>
        <v>0</v>
      </c>
    </row>
    <row r="28" spans="1:3" ht="17">
      <c r="A28" s="356" t="s">
        <v>225</v>
      </c>
      <c r="B28" s="356"/>
      <c r="C28" s="367"/>
    </row>
    <row r="30" spans="1:3" ht="17">
      <c r="A30" s="356"/>
      <c r="B30" s="356"/>
      <c r="C30" s="368">
        <f>SUM(C26-C28)</f>
        <v>0</v>
      </c>
    </row>
  </sheetData>
  <sheetCalcPr fullCalcOnLoad="1"/>
  <sortState ref="B12:C15">
    <sortCondition ref="B12:B15"/>
  </sortState>
  <phoneticPr fontId="29" type="noConversion"/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L138"/>
  <sheetViews>
    <sheetView zoomScale="90" zoomScaleNormal="90" zoomScalePage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baseColWidth="10" defaultColWidth="8.83203125" defaultRowHeight="12"/>
  <cols>
    <col min="1" max="1" width="4.1640625" customWidth="1"/>
    <col min="2" max="2" width="8.6640625" style="210" bestFit="1" customWidth="1"/>
    <col min="3" max="3" width="11.5" style="210" customWidth="1"/>
    <col min="4" max="4" width="34.83203125" bestFit="1" customWidth="1"/>
    <col min="5" max="5" width="14.83203125" bestFit="1" customWidth="1"/>
    <col min="6" max="6" width="12.1640625" customWidth="1"/>
    <col min="7" max="7" width="3.5" style="8" bestFit="1" customWidth="1"/>
    <col min="8" max="8" width="16.5" bestFit="1" customWidth="1"/>
    <col min="9" max="9" width="14.33203125" style="108" bestFit="1" customWidth="1"/>
    <col min="10" max="10" width="12.1640625" customWidth="1"/>
    <col min="11" max="11" width="10.33203125" bestFit="1" customWidth="1"/>
    <col min="12" max="12" width="11.33203125" bestFit="1" customWidth="1"/>
  </cols>
  <sheetData>
    <row r="1" spans="1:10" ht="17">
      <c r="C1" s="28" t="s">
        <v>30</v>
      </c>
    </row>
    <row r="2" spans="1:10" ht="17">
      <c r="C2" s="211" t="s">
        <v>330</v>
      </c>
    </row>
    <row r="3" spans="1:10" ht="15">
      <c r="C3" s="213"/>
      <c r="D3" s="96"/>
      <c r="E3" s="96"/>
      <c r="F3" s="90"/>
      <c r="G3" s="212"/>
      <c r="H3" s="90"/>
    </row>
    <row r="4" spans="1:10" ht="15">
      <c r="B4" s="433">
        <v>2012</v>
      </c>
      <c r="C4" s="213" t="s">
        <v>284</v>
      </c>
      <c r="D4" s="209"/>
      <c r="E4" s="18" t="s">
        <v>226</v>
      </c>
      <c r="F4" s="247" t="s">
        <v>235</v>
      </c>
      <c r="H4" s="8" t="s">
        <v>338</v>
      </c>
      <c r="I4" s="98" t="s">
        <v>227</v>
      </c>
      <c r="J4" s="8"/>
    </row>
    <row r="5" spans="1:10">
      <c r="A5" t="s">
        <v>286</v>
      </c>
      <c r="B5" s="97" t="s">
        <v>287</v>
      </c>
      <c r="C5" s="97" t="s">
        <v>289</v>
      </c>
      <c r="D5" s="8" t="s">
        <v>288</v>
      </c>
      <c r="E5" s="8" t="s">
        <v>179</v>
      </c>
      <c r="F5" s="8" t="s">
        <v>238</v>
      </c>
      <c r="H5" s="8" t="s">
        <v>245</v>
      </c>
      <c r="I5" s="98" t="s">
        <v>235</v>
      </c>
      <c r="J5" s="8" t="s">
        <v>261</v>
      </c>
    </row>
    <row r="6" spans="1:10">
      <c r="A6">
        <v>1</v>
      </c>
      <c r="B6" s="92">
        <v>40909</v>
      </c>
      <c r="C6" s="99"/>
      <c r="D6" s="12" t="s">
        <v>290</v>
      </c>
      <c r="E6" s="12"/>
      <c r="F6" s="88"/>
      <c r="G6" s="100"/>
      <c r="H6" s="88"/>
      <c r="I6" s="88"/>
      <c r="J6" s="11"/>
    </row>
    <row r="7" spans="1:10">
      <c r="A7">
        <f>A6+1</f>
        <v>2</v>
      </c>
      <c r="B7" s="92"/>
      <c r="C7" s="99"/>
      <c r="D7" s="12"/>
      <c r="E7" s="42"/>
      <c r="F7" s="88"/>
      <c r="G7" s="100"/>
      <c r="H7" s="88"/>
      <c r="I7" s="88"/>
      <c r="J7" s="11">
        <f>SUM(J6-E7-F7+H7+I7)</f>
        <v>0</v>
      </c>
    </row>
    <row r="8" spans="1:10">
      <c r="A8">
        <f t="shared" ref="A8:A74" si="0">A7+1</f>
        <v>3</v>
      </c>
      <c r="B8" s="92"/>
      <c r="C8" s="99"/>
      <c r="D8" s="12"/>
      <c r="E8" s="42"/>
      <c r="F8" s="88"/>
      <c r="G8" s="100"/>
      <c r="H8" s="88"/>
      <c r="I8" s="88"/>
      <c r="J8" s="11">
        <f t="shared" ref="J8:J35" si="1">SUM(J7-E8-F8+H8+I8)</f>
        <v>0</v>
      </c>
    </row>
    <row r="9" spans="1:10">
      <c r="A9">
        <f t="shared" si="0"/>
        <v>4</v>
      </c>
      <c r="B9" s="92"/>
      <c r="C9" s="12"/>
      <c r="D9" s="12"/>
      <c r="E9" s="42"/>
      <c r="F9" s="88"/>
      <c r="G9" s="100"/>
      <c r="H9" s="88"/>
      <c r="I9" s="88"/>
      <c r="J9" s="11">
        <f t="shared" si="1"/>
        <v>0</v>
      </c>
    </row>
    <row r="10" spans="1:10">
      <c r="A10">
        <f t="shared" si="0"/>
        <v>5</v>
      </c>
      <c r="B10" s="92"/>
      <c r="C10" s="12"/>
      <c r="D10" s="12"/>
      <c r="E10" s="42"/>
      <c r="F10" s="11"/>
      <c r="G10" s="100"/>
      <c r="H10" s="11"/>
      <c r="I10" s="11"/>
      <c r="J10" s="11">
        <f t="shared" si="1"/>
        <v>0</v>
      </c>
    </row>
    <row r="11" spans="1:10">
      <c r="A11">
        <f t="shared" si="0"/>
        <v>6</v>
      </c>
      <c r="B11" s="92"/>
      <c r="C11" s="12"/>
      <c r="D11" s="12"/>
      <c r="E11" s="42"/>
      <c r="F11" s="88"/>
      <c r="G11" s="100"/>
      <c r="H11" s="88"/>
      <c r="I11" s="88"/>
      <c r="J11" s="11">
        <f t="shared" si="1"/>
        <v>0</v>
      </c>
    </row>
    <row r="12" spans="1:10">
      <c r="A12">
        <f t="shared" si="0"/>
        <v>7</v>
      </c>
      <c r="B12" s="92"/>
      <c r="C12" s="12"/>
      <c r="D12" s="12"/>
      <c r="E12" s="42"/>
      <c r="F12" s="11"/>
      <c r="G12" s="100"/>
      <c r="H12" s="11"/>
      <c r="I12" s="11"/>
      <c r="J12" s="11">
        <f t="shared" si="1"/>
        <v>0</v>
      </c>
    </row>
    <row r="13" spans="1:10">
      <c r="A13">
        <f t="shared" si="0"/>
        <v>8</v>
      </c>
      <c r="B13" s="92"/>
      <c r="C13" s="99"/>
      <c r="D13" s="12"/>
      <c r="E13" s="11"/>
      <c r="F13" s="11"/>
      <c r="G13" s="100"/>
      <c r="H13" s="11"/>
      <c r="I13" s="88"/>
      <c r="J13" s="11">
        <f t="shared" si="1"/>
        <v>0</v>
      </c>
    </row>
    <row r="14" spans="1:10">
      <c r="A14">
        <f t="shared" si="0"/>
        <v>9</v>
      </c>
      <c r="B14" s="92"/>
      <c r="C14" s="12"/>
      <c r="D14" s="449"/>
      <c r="E14" s="42"/>
      <c r="F14" s="88"/>
      <c r="G14" s="100"/>
      <c r="H14" s="88"/>
      <c r="I14" s="11"/>
      <c r="J14" s="11">
        <f t="shared" si="1"/>
        <v>0</v>
      </c>
    </row>
    <row r="15" spans="1:10">
      <c r="A15">
        <f t="shared" si="0"/>
        <v>10</v>
      </c>
      <c r="B15" s="92"/>
      <c r="C15" s="99"/>
      <c r="D15" s="449"/>
      <c r="E15" s="11"/>
      <c r="F15" s="11"/>
      <c r="G15" s="100"/>
      <c r="H15" s="11"/>
      <c r="I15" s="11"/>
      <c r="J15" s="11">
        <f t="shared" si="1"/>
        <v>0</v>
      </c>
    </row>
    <row r="16" spans="1:10">
      <c r="A16">
        <f t="shared" si="0"/>
        <v>11</v>
      </c>
      <c r="B16" s="92"/>
      <c r="C16" s="99"/>
      <c r="D16" s="12"/>
      <c r="E16" s="11"/>
      <c r="F16" s="11"/>
      <c r="G16" s="100"/>
      <c r="H16" s="11"/>
      <c r="I16" s="11"/>
      <c r="J16" s="11">
        <f>SUM(J15-E16-F16+H16+I16)</f>
        <v>0</v>
      </c>
    </row>
    <row r="17" spans="1:12">
      <c r="A17">
        <f t="shared" si="0"/>
        <v>12</v>
      </c>
      <c r="B17" s="92"/>
      <c r="C17" s="99"/>
      <c r="D17" s="449"/>
      <c r="E17" s="11"/>
      <c r="F17" s="11"/>
      <c r="G17" s="100"/>
      <c r="H17" s="11"/>
      <c r="I17" s="11"/>
      <c r="J17" s="11">
        <f>SUM(J16-E17-F17+H17+I17)</f>
        <v>0</v>
      </c>
      <c r="L17" s="107"/>
    </row>
    <row r="18" spans="1:12">
      <c r="A18">
        <f t="shared" si="0"/>
        <v>13</v>
      </c>
      <c r="B18" s="92"/>
      <c r="C18" s="99"/>
      <c r="D18" s="449"/>
      <c r="E18" s="11"/>
      <c r="F18" s="11"/>
      <c r="G18" s="100"/>
      <c r="H18" s="11"/>
      <c r="I18" s="11"/>
      <c r="J18" s="11">
        <f>SUM(J17-E18-F18+H18+I18)</f>
        <v>0</v>
      </c>
    </row>
    <row r="19" spans="1:12">
      <c r="A19">
        <f t="shared" si="0"/>
        <v>14</v>
      </c>
      <c r="B19" s="92"/>
      <c r="C19" s="99"/>
      <c r="D19" s="449"/>
      <c r="E19" s="11"/>
      <c r="F19" s="11"/>
      <c r="G19" s="100"/>
      <c r="H19" s="11"/>
      <c r="I19" s="11"/>
      <c r="J19" s="11">
        <f>SUM(J18-E19-F19+H19+I19)</f>
        <v>0</v>
      </c>
    </row>
    <row r="20" spans="1:12">
      <c r="A20">
        <f t="shared" si="0"/>
        <v>15</v>
      </c>
      <c r="B20" s="92"/>
      <c r="C20" s="229"/>
      <c r="D20" s="449"/>
      <c r="E20" s="11"/>
      <c r="F20" s="88"/>
      <c r="G20" s="100"/>
      <c r="H20" s="11"/>
      <c r="I20" s="11"/>
      <c r="J20" s="11">
        <f t="shared" si="1"/>
        <v>0</v>
      </c>
    </row>
    <row r="21" spans="1:12">
      <c r="A21">
        <f t="shared" si="0"/>
        <v>16</v>
      </c>
      <c r="B21" s="92"/>
      <c r="C21" s="99"/>
      <c r="D21" s="449"/>
      <c r="E21" s="88"/>
      <c r="F21" s="88"/>
      <c r="G21" s="100"/>
      <c r="H21" s="11"/>
      <c r="I21" s="11"/>
      <c r="J21" s="11">
        <f t="shared" si="1"/>
        <v>0</v>
      </c>
    </row>
    <row r="22" spans="1:12">
      <c r="A22">
        <f t="shared" si="0"/>
        <v>17</v>
      </c>
      <c r="B22" s="92"/>
      <c r="C22" s="176"/>
      <c r="D22" s="130"/>
      <c r="E22" s="88"/>
      <c r="F22" s="88"/>
      <c r="G22" s="100"/>
      <c r="H22" s="11"/>
      <c r="I22" s="11"/>
      <c r="J22" s="11">
        <f t="shared" si="1"/>
        <v>0</v>
      </c>
    </row>
    <row r="23" spans="1:12">
      <c r="A23">
        <f t="shared" si="0"/>
        <v>18</v>
      </c>
      <c r="B23" s="92"/>
      <c r="C23" s="176"/>
      <c r="D23" s="130"/>
      <c r="E23" s="88"/>
      <c r="F23" s="88"/>
      <c r="G23" s="100"/>
      <c r="H23" s="11"/>
      <c r="I23" s="11"/>
      <c r="J23" s="11">
        <f t="shared" ref="J23:J29" si="2">SUM(J22-E23-F23+H23+I23)</f>
        <v>0</v>
      </c>
    </row>
    <row r="24" spans="1:12">
      <c r="A24">
        <f t="shared" si="0"/>
        <v>19</v>
      </c>
      <c r="B24" s="92"/>
      <c r="C24" s="99"/>
      <c r="D24" s="449"/>
      <c r="E24" s="88"/>
      <c r="F24" s="88"/>
      <c r="G24" s="100"/>
      <c r="H24" s="11"/>
      <c r="I24" s="11"/>
      <c r="J24" s="11">
        <f t="shared" si="2"/>
        <v>0</v>
      </c>
    </row>
    <row r="25" spans="1:12">
      <c r="A25">
        <f t="shared" si="0"/>
        <v>20</v>
      </c>
      <c r="B25" s="92"/>
      <c r="C25" s="99"/>
      <c r="D25" s="452"/>
      <c r="E25" s="11"/>
      <c r="F25" s="11"/>
      <c r="G25" s="101"/>
      <c r="H25" s="11"/>
      <c r="I25" s="11"/>
      <c r="J25" s="11">
        <f>SUM(J24-E25-F25+H25+I25)</f>
        <v>0</v>
      </c>
    </row>
    <row r="26" spans="1:12">
      <c r="A26">
        <f t="shared" si="0"/>
        <v>21</v>
      </c>
      <c r="B26" s="92"/>
      <c r="C26" s="99"/>
      <c r="D26" s="449"/>
      <c r="E26" s="11"/>
      <c r="F26" s="11"/>
      <c r="G26" s="101"/>
      <c r="H26" s="11"/>
      <c r="I26" s="11"/>
      <c r="J26" s="11">
        <f>SUM(J25-E26-F26+H26+I26)</f>
        <v>0</v>
      </c>
      <c r="L26" s="107"/>
    </row>
    <row r="27" spans="1:12">
      <c r="A27">
        <f t="shared" si="0"/>
        <v>22</v>
      </c>
      <c r="B27" s="92"/>
      <c r="C27" s="99"/>
      <c r="D27" s="449"/>
      <c r="E27" s="11"/>
      <c r="F27" s="11"/>
      <c r="G27" s="101"/>
      <c r="H27" s="11"/>
      <c r="I27" s="11"/>
      <c r="J27" s="11">
        <f>SUM(J26-E27-F27+H27+I27)</f>
        <v>0</v>
      </c>
    </row>
    <row r="28" spans="1:12">
      <c r="A28">
        <f t="shared" si="0"/>
        <v>23</v>
      </c>
      <c r="B28" s="92"/>
      <c r="C28" s="99"/>
      <c r="D28" s="449"/>
      <c r="E28" s="11"/>
      <c r="F28" s="11"/>
      <c r="G28" s="101"/>
      <c r="H28" s="11"/>
      <c r="I28" s="11"/>
      <c r="J28" s="11">
        <f t="shared" si="2"/>
        <v>0</v>
      </c>
    </row>
    <row r="29" spans="1:12">
      <c r="A29">
        <f t="shared" si="0"/>
        <v>24</v>
      </c>
      <c r="B29" s="92"/>
      <c r="C29" s="99"/>
      <c r="D29" s="449"/>
      <c r="E29" s="12"/>
      <c r="F29" s="11"/>
      <c r="G29" s="101"/>
      <c r="H29" s="11"/>
      <c r="I29" s="11"/>
      <c r="J29" s="11">
        <f t="shared" si="2"/>
        <v>0</v>
      </c>
    </row>
    <row r="30" spans="1:12">
      <c r="A30">
        <f t="shared" si="0"/>
        <v>25</v>
      </c>
      <c r="B30" s="92"/>
      <c r="C30" s="99"/>
      <c r="D30" s="449"/>
      <c r="E30" s="11"/>
      <c r="F30" s="11"/>
      <c r="G30" s="101"/>
      <c r="H30" s="11"/>
      <c r="I30" s="11"/>
      <c r="J30" s="11">
        <f t="shared" si="1"/>
        <v>0</v>
      </c>
      <c r="K30" s="107"/>
    </row>
    <row r="31" spans="1:12">
      <c r="A31">
        <f t="shared" si="0"/>
        <v>26</v>
      </c>
      <c r="B31" s="92"/>
      <c r="C31" s="99"/>
      <c r="D31" s="449"/>
      <c r="E31" s="11"/>
      <c r="F31" s="11"/>
      <c r="G31" s="101"/>
      <c r="H31" s="11"/>
      <c r="I31" s="11"/>
      <c r="J31" s="11">
        <f t="shared" si="1"/>
        <v>0</v>
      </c>
    </row>
    <row r="32" spans="1:12">
      <c r="A32">
        <f t="shared" si="0"/>
        <v>27</v>
      </c>
      <c r="B32" s="92"/>
      <c r="C32" s="99"/>
      <c r="D32" s="449"/>
      <c r="E32" s="11"/>
      <c r="F32" s="11"/>
      <c r="G32" s="101"/>
      <c r="H32" s="11"/>
      <c r="I32" s="11"/>
      <c r="J32" s="11">
        <f>SUM(J31-E32-F32+H32+I32)</f>
        <v>0</v>
      </c>
    </row>
    <row r="33" spans="1:12">
      <c r="A33">
        <f t="shared" si="0"/>
        <v>28</v>
      </c>
      <c r="B33" s="92"/>
      <c r="C33" s="99"/>
      <c r="D33" s="449"/>
      <c r="E33" s="11"/>
      <c r="F33" s="11"/>
      <c r="G33" s="101"/>
      <c r="H33" s="11"/>
      <c r="I33" s="11"/>
      <c r="J33" s="11">
        <f>SUM(J32-E33-F33+H33+I33)</f>
        <v>0</v>
      </c>
    </row>
    <row r="34" spans="1:12">
      <c r="A34">
        <f t="shared" si="0"/>
        <v>29</v>
      </c>
      <c r="B34" s="92"/>
      <c r="C34" s="99"/>
      <c r="D34" s="449"/>
      <c r="E34" s="11"/>
      <c r="F34" s="11"/>
      <c r="G34" s="101"/>
      <c r="H34" s="11"/>
      <c r="I34" s="11"/>
      <c r="J34" s="11">
        <f>SUM(J33-E34-F34+H34+I34)</f>
        <v>0</v>
      </c>
    </row>
    <row r="35" spans="1:12">
      <c r="A35">
        <f t="shared" si="0"/>
        <v>30</v>
      </c>
      <c r="B35" s="92"/>
      <c r="C35" s="99"/>
      <c r="D35" s="449"/>
      <c r="E35" s="11"/>
      <c r="F35" s="11"/>
      <c r="G35" s="101"/>
      <c r="H35" s="11"/>
      <c r="I35" s="11"/>
      <c r="J35" s="11">
        <f t="shared" si="1"/>
        <v>0</v>
      </c>
    </row>
    <row r="36" spans="1:12">
      <c r="A36">
        <f t="shared" si="0"/>
        <v>31</v>
      </c>
      <c r="B36" s="92"/>
      <c r="C36" s="12"/>
      <c r="D36" s="449"/>
      <c r="E36" s="88"/>
      <c r="F36" s="88"/>
      <c r="G36" s="101"/>
      <c r="H36" s="11"/>
      <c r="I36" s="11"/>
      <c r="J36" s="11">
        <f t="shared" ref="J36:J38" si="3">SUM(J35-E36-F36+H36+I36)</f>
        <v>0</v>
      </c>
    </row>
    <row r="37" spans="1:12">
      <c r="A37">
        <f t="shared" si="0"/>
        <v>32</v>
      </c>
      <c r="B37" s="92"/>
      <c r="C37" s="99"/>
      <c r="D37" s="12"/>
      <c r="E37" s="88"/>
      <c r="F37" s="88"/>
      <c r="G37" s="101"/>
      <c r="H37" s="11"/>
      <c r="I37" s="11"/>
      <c r="J37" s="11">
        <f t="shared" si="3"/>
        <v>0</v>
      </c>
      <c r="L37" s="107"/>
    </row>
    <row r="38" spans="1:12">
      <c r="A38">
        <f t="shared" si="0"/>
        <v>33</v>
      </c>
      <c r="B38" s="92"/>
      <c r="C38" s="99"/>
      <c r="D38" s="12"/>
      <c r="E38" s="88"/>
      <c r="F38" s="88"/>
      <c r="G38" s="101"/>
      <c r="H38" s="11"/>
      <c r="I38" s="11"/>
      <c r="J38" s="11">
        <f t="shared" si="3"/>
        <v>0</v>
      </c>
    </row>
    <row r="39" spans="1:12">
      <c r="A39">
        <f t="shared" si="0"/>
        <v>34</v>
      </c>
      <c r="B39" s="92"/>
      <c r="C39" s="12"/>
      <c r="D39" s="12"/>
      <c r="E39" s="88"/>
      <c r="F39" s="88"/>
      <c r="G39" s="101"/>
      <c r="H39" s="11"/>
      <c r="I39" s="11"/>
      <c r="J39" s="11">
        <f t="shared" ref="J39:J57" si="4">SUM(J38-E39-F39+H39+I39)</f>
        <v>0</v>
      </c>
    </row>
    <row r="40" spans="1:12">
      <c r="A40">
        <f t="shared" si="0"/>
        <v>35</v>
      </c>
      <c r="B40" s="92"/>
      <c r="C40" s="99"/>
      <c r="D40" s="449"/>
      <c r="E40" s="88"/>
      <c r="F40" s="88"/>
      <c r="G40" s="101"/>
      <c r="H40" s="11"/>
      <c r="I40" s="11"/>
      <c r="J40" s="11">
        <f t="shared" si="4"/>
        <v>0</v>
      </c>
    </row>
    <row r="41" spans="1:12">
      <c r="A41">
        <f t="shared" si="0"/>
        <v>36</v>
      </c>
      <c r="B41" s="92"/>
      <c r="C41" s="99"/>
      <c r="D41" s="12"/>
      <c r="E41" s="88"/>
      <c r="F41" s="88"/>
      <c r="G41" s="101"/>
      <c r="H41" s="11"/>
      <c r="I41" s="11"/>
      <c r="J41" s="11">
        <f t="shared" si="4"/>
        <v>0</v>
      </c>
    </row>
    <row r="42" spans="1:12">
      <c r="A42">
        <f t="shared" si="0"/>
        <v>37</v>
      </c>
      <c r="B42" s="92"/>
      <c r="C42" s="12"/>
      <c r="D42" s="130"/>
      <c r="E42" s="88"/>
      <c r="F42" s="88"/>
      <c r="G42" s="101"/>
      <c r="H42" s="11"/>
      <c r="I42" s="11"/>
      <c r="J42" s="11">
        <f t="shared" si="4"/>
        <v>0</v>
      </c>
    </row>
    <row r="43" spans="1:12">
      <c r="A43">
        <f t="shared" si="0"/>
        <v>38</v>
      </c>
      <c r="B43" s="92"/>
      <c r="C43" s="99"/>
      <c r="D43" s="130"/>
      <c r="E43" s="11"/>
      <c r="F43" s="11"/>
      <c r="G43" s="101"/>
      <c r="H43" s="11"/>
      <c r="I43" s="11"/>
      <c r="J43" s="11">
        <f t="shared" si="4"/>
        <v>0</v>
      </c>
    </row>
    <row r="44" spans="1:12">
      <c r="A44">
        <f t="shared" si="0"/>
        <v>39</v>
      </c>
      <c r="B44" s="92"/>
      <c r="C44" s="99"/>
      <c r="D44" s="12"/>
      <c r="E44" s="11"/>
      <c r="F44" s="11"/>
      <c r="G44" s="101"/>
      <c r="H44" s="11"/>
      <c r="I44" s="11"/>
      <c r="J44" s="11">
        <f t="shared" si="4"/>
        <v>0</v>
      </c>
    </row>
    <row r="45" spans="1:12">
      <c r="A45">
        <f t="shared" si="0"/>
        <v>40</v>
      </c>
      <c r="B45" s="92"/>
      <c r="C45" s="99"/>
      <c r="D45" s="12"/>
      <c r="E45" s="11"/>
      <c r="F45" s="11"/>
      <c r="G45" s="101"/>
      <c r="H45" s="11"/>
      <c r="I45" s="11"/>
      <c r="J45" s="11">
        <f t="shared" si="4"/>
        <v>0</v>
      </c>
    </row>
    <row r="46" spans="1:12">
      <c r="A46">
        <f t="shared" si="0"/>
        <v>41</v>
      </c>
      <c r="B46" s="92"/>
      <c r="C46" s="99"/>
      <c r="D46" s="12"/>
      <c r="E46" s="11"/>
      <c r="F46" s="11"/>
      <c r="G46" s="101"/>
      <c r="H46" s="11"/>
      <c r="I46" s="11"/>
      <c r="J46" s="11">
        <f t="shared" si="4"/>
        <v>0</v>
      </c>
    </row>
    <row r="47" spans="1:12">
      <c r="A47">
        <f t="shared" si="0"/>
        <v>42</v>
      </c>
      <c r="B47" s="92"/>
      <c r="C47" s="99"/>
      <c r="D47" s="12"/>
      <c r="E47" s="11"/>
      <c r="F47" s="11"/>
      <c r="G47" s="101"/>
      <c r="H47" s="11"/>
      <c r="I47" s="11"/>
      <c r="J47" s="11">
        <f t="shared" si="4"/>
        <v>0</v>
      </c>
    </row>
    <row r="48" spans="1:12">
      <c r="A48">
        <f t="shared" si="0"/>
        <v>43</v>
      </c>
      <c r="B48" s="92"/>
      <c r="C48" s="99"/>
      <c r="D48" s="449"/>
      <c r="E48" s="88"/>
      <c r="F48" s="11"/>
      <c r="G48" s="101"/>
      <c r="H48" s="11"/>
      <c r="I48" s="11"/>
      <c r="J48" s="11">
        <f t="shared" si="4"/>
        <v>0</v>
      </c>
    </row>
    <row r="49" spans="1:12">
      <c r="A49">
        <f t="shared" si="0"/>
        <v>44</v>
      </c>
      <c r="B49" s="92"/>
      <c r="C49" s="99"/>
      <c r="D49" s="449"/>
      <c r="E49" s="88"/>
      <c r="F49" s="11"/>
      <c r="G49" s="100"/>
      <c r="H49" s="11"/>
      <c r="I49" s="11"/>
      <c r="J49" s="11">
        <f t="shared" si="4"/>
        <v>0</v>
      </c>
      <c r="L49" s="107"/>
    </row>
    <row r="50" spans="1:12">
      <c r="A50">
        <f t="shared" si="0"/>
        <v>45</v>
      </c>
      <c r="B50" s="92"/>
      <c r="C50" s="12"/>
      <c r="D50" s="449"/>
      <c r="E50" s="88"/>
      <c r="F50" s="11"/>
      <c r="G50" s="101"/>
      <c r="H50" s="11"/>
      <c r="I50" s="11"/>
      <c r="J50" s="11">
        <f t="shared" si="4"/>
        <v>0</v>
      </c>
    </row>
    <row r="51" spans="1:12">
      <c r="A51">
        <f t="shared" si="0"/>
        <v>46</v>
      </c>
      <c r="B51" s="92"/>
      <c r="C51" s="12"/>
      <c r="D51" s="449"/>
      <c r="E51" s="88"/>
      <c r="F51" s="11"/>
      <c r="G51" s="100"/>
      <c r="H51" s="11"/>
      <c r="I51" s="11"/>
      <c r="J51" s="11">
        <f t="shared" si="4"/>
        <v>0</v>
      </c>
    </row>
    <row r="52" spans="1:12">
      <c r="A52">
        <f t="shared" si="0"/>
        <v>47</v>
      </c>
      <c r="B52" s="92"/>
      <c r="C52" s="99"/>
      <c r="D52" s="449"/>
      <c r="E52" s="88"/>
      <c r="F52" s="11"/>
      <c r="G52" s="100"/>
      <c r="H52" s="11"/>
      <c r="I52" s="11"/>
      <c r="J52" s="11">
        <f t="shared" si="4"/>
        <v>0</v>
      </c>
    </row>
    <row r="53" spans="1:12">
      <c r="A53">
        <f t="shared" si="0"/>
        <v>48</v>
      </c>
      <c r="B53" s="92"/>
      <c r="C53" s="99"/>
      <c r="D53" s="12"/>
      <c r="E53" s="88"/>
      <c r="F53" s="11"/>
      <c r="G53" s="471"/>
      <c r="H53" s="12"/>
      <c r="I53" s="11"/>
      <c r="J53" s="11">
        <f t="shared" si="4"/>
        <v>0</v>
      </c>
    </row>
    <row r="54" spans="1:12">
      <c r="A54">
        <f t="shared" si="0"/>
        <v>49</v>
      </c>
      <c r="B54" s="92"/>
      <c r="C54" s="99"/>
      <c r="D54" s="449"/>
      <c r="E54" s="88"/>
      <c r="F54" s="11"/>
      <c r="G54" s="471"/>
      <c r="H54" s="11"/>
      <c r="I54" s="11"/>
      <c r="J54" s="11">
        <f t="shared" si="4"/>
        <v>0</v>
      </c>
    </row>
    <row r="55" spans="1:12">
      <c r="A55">
        <f t="shared" si="0"/>
        <v>50</v>
      </c>
      <c r="B55" s="92"/>
      <c r="C55" s="12"/>
      <c r="D55" s="12"/>
      <c r="E55" s="88"/>
      <c r="F55" s="11"/>
      <c r="G55" s="100"/>
      <c r="H55" s="12"/>
      <c r="I55" s="11"/>
      <c r="J55" s="11">
        <f t="shared" si="4"/>
        <v>0</v>
      </c>
    </row>
    <row r="56" spans="1:12">
      <c r="A56">
        <f t="shared" si="0"/>
        <v>51</v>
      </c>
      <c r="B56" s="92"/>
      <c r="C56" s="99"/>
      <c r="D56" s="449"/>
      <c r="E56" s="84"/>
      <c r="F56" s="11"/>
      <c r="G56" s="100"/>
      <c r="H56" s="12"/>
      <c r="I56" s="11"/>
      <c r="J56" s="11">
        <f t="shared" si="4"/>
        <v>0</v>
      </c>
    </row>
    <row r="57" spans="1:12">
      <c r="A57">
        <f t="shared" si="0"/>
        <v>52</v>
      </c>
      <c r="B57" s="92"/>
      <c r="C57" s="99"/>
      <c r="D57" s="449"/>
      <c r="E57" s="42"/>
      <c r="F57" s="11"/>
      <c r="G57" s="100"/>
      <c r="H57" s="12"/>
      <c r="I57" s="11"/>
      <c r="J57" s="11">
        <f t="shared" si="4"/>
        <v>0</v>
      </c>
    </row>
    <row r="58" spans="1:12">
      <c r="A58">
        <f t="shared" si="0"/>
        <v>53</v>
      </c>
      <c r="B58" s="92"/>
      <c r="C58" s="99"/>
      <c r="D58" s="12"/>
      <c r="E58" s="11"/>
      <c r="F58" s="11"/>
      <c r="G58" s="471"/>
      <c r="H58" s="11"/>
      <c r="I58" s="11"/>
      <c r="J58" s="11">
        <f t="shared" ref="J58:J63" si="5">SUM(J57-E58-F58+H58+I58)</f>
        <v>0</v>
      </c>
    </row>
    <row r="59" spans="1:12">
      <c r="A59">
        <f t="shared" si="0"/>
        <v>54</v>
      </c>
      <c r="B59" s="92"/>
      <c r="C59" s="99"/>
      <c r="D59" s="449"/>
      <c r="E59" s="11"/>
      <c r="F59" s="11"/>
      <c r="G59" s="102"/>
      <c r="H59" s="11"/>
      <c r="I59" s="11"/>
      <c r="J59" s="11">
        <f t="shared" si="5"/>
        <v>0</v>
      </c>
    </row>
    <row r="60" spans="1:12">
      <c r="A60">
        <f t="shared" si="0"/>
        <v>55</v>
      </c>
      <c r="B60" s="92"/>
      <c r="C60" s="12"/>
      <c r="D60" s="452"/>
      <c r="E60" s="42"/>
      <c r="F60" s="11"/>
      <c r="G60" s="102"/>
      <c r="H60" s="11"/>
      <c r="I60" s="11"/>
      <c r="J60" s="11">
        <f t="shared" si="5"/>
        <v>0</v>
      </c>
    </row>
    <row r="61" spans="1:12">
      <c r="A61">
        <f t="shared" si="0"/>
        <v>56</v>
      </c>
      <c r="B61" s="92"/>
      <c r="C61" s="99"/>
      <c r="D61" s="449"/>
      <c r="E61" s="42"/>
      <c r="F61" s="11"/>
      <c r="G61" s="471"/>
      <c r="H61" s="11"/>
      <c r="I61" s="11"/>
      <c r="J61" s="11">
        <f t="shared" si="5"/>
        <v>0</v>
      </c>
    </row>
    <row r="62" spans="1:12">
      <c r="A62">
        <f t="shared" si="0"/>
        <v>57</v>
      </c>
      <c r="B62" s="92"/>
      <c r="C62" s="99"/>
      <c r="D62" s="12"/>
      <c r="E62" s="42"/>
      <c r="F62" s="11"/>
      <c r="G62" s="102"/>
      <c r="H62" s="11"/>
      <c r="I62" s="11"/>
      <c r="J62" s="11">
        <f t="shared" si="5"/>
        <v>0</v>
      </c>
    </row>
    <row r="63" spans="1:12">
      <c r="A63">
        <f t="shared" si="0"/>
        <v>58</v>
      </c>
      <c r="B63" s="92"/>
      <c r="C63" s="99"/>
      <c r="D63" s="12"/>
      <c r="E63" s="42"/>
      <c r="F63" s="11"/>
      <c r="G63" s="102"/>
      <c r="H63" s="11"/>
      <c r="I63" s="11"/>
      <c r="J63" s="11">
        <f t="shared" si="5"/>
        <v>0</v>
      </c>
    </row>
    <row r="64" spans="1:12">
      <c r="A64">
        <f t="shared" si="0"/>
        <v>59</v>
      </c>
      <c r="B64" s="92"/>
      <c r="C64" s="99"/>
      <c r="D64" s="449"/>
      <c r="E64" s="42"/>
      <c r="F64" s="11"/>
      <c r="G64" s="102"/>
      <c r="H64" s="12"/>
      <c r="I64" s="11"/>
      <c r="J64" s="11">
        <f t="shared" ref="J64:J71" si="6">SUM(J63-E64-F64+H64+I64)</f>
        <v>0</v>
      </c>
    </row>
    <row r="65" spans="1:10">
      <c r="A65">
        <f t="shared" si="0"/>
        <v>60</v>
      </c>
      <c r="B65" s="92"/>
      <c r="C65" s="99"/>
      <c r="D65" s="449"/>
      <c r="E65" s="42"/>
      <c r="F65" s="11"/>
      <c r="G65" s="102"/>
      <c r="H65" s="11"/>
      <c r="I65" s="11"/>
      <c r="J65" s="11">
        <f t="shared" si="6"/>
        <v>0</v>
      </c>
    </row>
    <row r="66" spans="1:10">
      <c r="A66">
        <f t="shared" si="0"/>
        <v>61</v>
      </c>
      <c r="B66" s="92"/>
      <c r="C66" s="99"/>
      <c r="D66" s="449"/>
      <c r="E66" s="11"/>
      <c r="F66" s="11"/>
      <c r="G66" s="471"/>
      <c r="H66" s="11"/>
      <c r="I66" s="11"/>
      <c r="J66" s="11">
        <f t="shared" si="6"/>
        <v>0</v>
      </c>
    </row>
    <row r="67" spans="1:10">
      <c r="A67">
        <f t="shared" si="0"/>
        <v>62</v>
      </c>
      <c r="B67" s="92"/>
      <c r="C67" s="99"/>
      <c r="D67" s="449"/>
      <c r="E67" s="42"/>
      <c r="F67" s="11"/>
      <c r="G67" s="102"/>
      <c r="H67" s="12"/>
      <c r="I67" s="11"/>
      <c r="J67" s="11">
        <f t="shared" si="6"/>
        <v>0</v>
      </c>
    </row>
    <row r="68" spans="1:10">
      <c r="A68">
        <f t="shared" si="0"/>
        <v>63</v>
      </c>
      <c r="B68" s="92"/>
      <c r="C68" s="99"/>
      <c r="D68" s="449"/>
      <c r="E68" s="42"/>
      <c r="F68" s="11"/>
      <c r="G68" s="102"/>
      <c r="H68" s="11"/>
      <c r="I68" s="11"/>
      <c r="J68" s="11">
        <f t="shared" si="6"/>
        <v>0</v>
      </c>
    </row>
    <row r="69" spans="1:10">
      <c r="A69">
        <f t="shared" si="0"/>
        <v>64</v>
      </c>
      <c r="B69" s="92"/>
      <c r="C69" s="99"/>
      <c r="D69" s="449"/>
      <c r="E69" s="42"/>
      <c r="F69" s="11"/>
      <c r="G69" s="102"/>
      <c r="H69" s="12"/>
      <c r="I69" s="11"/>
      <c r="J69" s="11">
        <f t="shared" si="6"/>
        <v>0</v>
      </c>
    </row>
    <row r="70" spans="1:10">
      <c r="A70">
        <f t="shared" si="0"/>
        <v>65</v>
      </c>
      <c r="B70" s="92"/>
      <c r="C70" s="99"/>
      <c r="D70" s="449"/>
      <c r="E70" s="42"/>
      <c r="F70" s="11"/>
      <c r="G70" s="102"/>
      <c r="H70" s="11"/>
      <c r="I70" s="11"/>
      <c r="J70" s="11">
        <f t="shared" si="6"/>
        <v>0</v>
      </c>
    </row>
    <row r="71" spans="1:10">
      <c r="A71">
        <f t="shared" si="0"/>
        <v>66</v>
      </c>
      <c r="B71" s="92"/>
      <c r="C71" s="99"/>
      <c r="D71" s="449"/>
      <c r="E71" s="42"/>
      <c r="F71" s="11"/>
      <c r="G71" s="102"/>
      <c r="H71" s="11"/>
      <c r="I71" s="11"/>
      <c r="J71" s="11">
        <f t="shared" si="6"/>
        <v>0</v>
      </c>
    </row>
    <row r="72" spans="1:10">
      <c r="A72">
        <f t="shared" si="0"/>
        <v>67</v>
      </c>
      <c r="B72" s="92"/>
      <c r="C72" s="99"/>
      <c r="D72" s="449"/>
      <c r="E72" s="42"/>
      <c r="F72" s="11"/>
      <c r="G72" s="102"/>
      <c r="H72" s="11"/>
      <c r="I72" s="11"/>
      <c r="J72" s="11">
        <f t="shared" ref="J72:J88" si="7">SUM(J71-E72-F72+H72+I72)</f>
        <v>0</v>
      </c>
    </row>
    <row r="73" spans="1:10">
      <c r="A73">
        <f t="shared" si="0"/>
        <v>68</v>
      </c>
      <c r="B73" s="92"/>
      <c r="C73" s="99"/>
      <c r="D73" s="449"/>
      <c r="E73" s="42"/>
      <c r="F73" s="11"/>
      <c r="G73" s="102"/>
      <c r="H73" s="11"/>
      <c r="I73" s="11"/>
      <c r="J73" s="11">
        <f t="shared" si="7"/>
        <v>0</v>
      </c>
    </row>
    <row r="74" spans="1:10">
      <c r="A74">
        <f t="shared" si="0"/>
        <v>69</v>
      </c>
      <c r="B74" s="92"/>
      <c r="C74" s="99"/>
      <c r="D74" s="449"/>
      <c r="E74" s="42"/>
      <c r="F74" s="11"/>
      <c r="G74" s="102"/>
      <c r="H74" s="11"/>
      <c r="I74" s="11"/>
      <c r="J74" s="11">
        <f t="shared" si="7"/>
        <v>0</v>
      </c>
    </row>
    <row r="75" spans="1:10">
      <c r="A75">
        <f t="shared" ref="A75:A114" si="8">A74+1</f>
        <v>70</v>
      </c>
      <c r="B75" s="92"/>
      <c r="C75" s="99"/>
      <c r="D75" s="449"/>
      <c r="E75" s="42"/>
      <c r="F75" s="11"/>
      <c r="G75" s="102"/>
      <c r="H75" s="11"/>
      <c r="I75" s="11"/>
      <c r="J75" s="11">
        <f t="shared" si="7"/>
        <v>0</v>
      </c>
    </row>
    <row r="76" spans="1:10">
      <c r="A76">
        <f t="shared" si="8"/>
        <v>71</v>
      </c>
      <c r="B76" s="92"/>
      <c r="C76" s="99"/>
      <c r="D76" s="449"/>
      <c r="E76" s="11"/>
      <c r="F76" s="11"/>
      <c r="G76" s="102"/>
      <c r="H76" s="11"/>
      <c r="I76" s="11"/>
      <c r="J76" s="11">
        <f t="shared" si="7"/>
        <v>0</v>
      </c>
    </row>
    <row r="77" spans="1:10">
      <c r="A77">
        <f t="shared" si="8"/>
        <v>72</v>
      </c>
      <c r="B77" s="92"/>
      <c r="C77" s="99"/>
      <c r="D77" s="449"/>
      <c r="E77" s="42"/>
      <c r="F77" s="11"/>
      <c r="G77" s="102"/>
      <c r="H77" s="11"/>
      <c r="I77" s="11"/>
      <c r="J77" s="11">
        <f t="shared" si="7"/>
        <v>0</v>
      </c>
    </row>
    <row r="78" spans="1:10">
      <c r="A78">
        <f t="shared" si="8"/>
        <v>73</v>
      </c>
      <c r="B78" s="92"/>
      <c r="C78" s="99"/>
      <c r="D78" s="449"/>
      <c r="E78" s="42"/>
      <c r="F78" s="11"/>
      <c r="G78" s="102"/>
      <c r="H78" s="11"/>
      <c r="I78" s="11"/>
      <c r="J78" s="11">
        <f t="shared" si="7"/>
        <v>0</v>
      </c>
    </row>
    <row r="79" spans="1:10">
      <c r="A79">
        <f t="shared" si="8"/>
        <v>74</v>
      </c>
      <c r="B79" s="92"/>
      <c r="C79" s="99"/>
      <c r="D79" s="449"/>
      <c r="E79" s="11"/>
      <c r="F79" s="11"/>
      <c r="G79" s="102"/>
      <c r="H79" s="11"/>
      <c r="I79" s="11"/>
      <c r="J79" s="11">
        <f t="shared" si="7"/>
        <v>0</v>
      </c>
    </row>
    <row r="80" spans="1:10">
      <c r="A80">
        <f t="shared" si="8"/>
        <v>75</v>
      </c>
      <c r="B80" s="92"/>
      <c r="C80" s="99"/>
      <c r="D80" s="449"/>
      <c r="E80" s="42"/>
      <c r="F80" s="11"/>
      <c r="G80" s="102"/>
      <c r="H80" s="11"/>
      <c r="I80" s="11"/>
      <c r="J80" s="11">
        <f t="shared" si="7"/>
        <v>0</v>
      </c>
    </row>
    <row r="81" spans="1:12">
      <c r="A81">
        <f t="shared" si="8"/>
        <v>76</v>
      </c>
      <c r="B81" s="92"/>
      <c r="C81" s="99"/>
      <c r="D81" s="12"/>
      <c r="E81" s="11"/>
      <c r="F81" s="11"/>
      <c r="G81" s="471"/>
      <c r="H81" s="11"/>
      <c r="I81" s="11"/>
      <c r="J81" s="11">
        <f t="shared" si="7"/>
        <v>0</v>
      </c>
    </row>
    <row r="82" spans="1:12">
      <c r="A82">
        <f t="shared" si="8"/>
        <v>77</v>
      </c>
      <c r="B82" s="92"/>
      <c r="C82" s="99"/>
      <c r="D82" s="12"/>
      <c r="E82" s="11"/>
      <c r="F82" s="11"/>
      <c r="G82" s="471"/>
      <c r="H82" s="11"/>
      <c r="I82" s="11"/>
      <c r="J82" s="11">
        <f t="shared" si="7"/>
        <v>0</v>
      </c>
      <c r="L82" s="107"/>
    </row>
    <row r="83" spans="1:12">
      <c r="A83">
        <f t="shared" si="8"/>
        <v>78</v>
      </c>
      <c r="B83" s="92"/>
      <c r="C83" s="99"/>
      <c r="D83" s="449"/>
      <c r="E83" s="11"/>
      <c r="F83" s="11"/>
      <c r="G83" s="471"/>
      <c r="H83" s="11"/>
      <c r="I83" s="11"/>
      <c r="J83" s="11">
        <f t="shared" si="7"/>
        <v>0</v>
      </c>
    </row>
    <row r="84" spans="1:12">
      <c r="A84">
        <f t="shared" si="8"/>
        <v>79</v>
      </c>
      <c r="B84" s="92"/>
      <c r="C84" s="229"/>
      <c r="D84" s="581"/>
      <c r="E84" s="11"/>
      <c r="F84" s="11"/>
      <c r="G84" s="471"/>
      <c r="H84" s="11"/>
      <c r="I84" s="11"/>
      <c r="J84" s="11">
        <f t="shared" si="7"/>
        <v>0</v>
      </c>
      <c r="L84" s="107"/>
    </row>
    <row r="85" spans="1:12">
      <c r="A85">
        <f t="shared" si="8"/>
        <v>80</v>
      </c>
      <c r="B85" s="92"/>
      <c r="C85" s="99"/>
      <c r="D85" s="12"/>
      <c r="E85" s="490"/>
      <c r="F85" s="11"/>
      <c r="G85" s="471"/>
      <c r="H85" s="11"/>
      <c r="I85" s="11"/>
      <c r="J85" s="11">
        <f t="shared" si="7"/>
        <v>0</v>
      </c>
    </row>
    <row r="86" spans="1:12">
      <c r="A86">
        <f t="shared" si="8"/>
        <v>81</v>
      </c>
      <c r="B86" s="92"/>
      <c r="C86" s="99"/>
      <c r="D86" s="449"/>
      <c r="E86" s="490"/>
      <c r="F86" s="11"/>
      <c r="G86" s="471"/>
      <c r="H86" s="11"/>
      <c r="I86" s="11"/>
      <c r="J86" s="11">
        <f t="shared" si="7"/>
        <v>0</v>
      </c>
    </row>
    <row r="87" spans="1:12">
      <c r="A87">
        <f t="shared" si="8"/>
        <v>82</v>
      </c>
      <c r="B87" s="92"/>
      <c r="C87" s="99"/>
      <c r="D87" s="12"/>
      <c r="E87" s="490"/>
      <c r="F87" s="11"/>
      <c r="G87" s="471"/>
      <c r="H87" s="11"/>
      <c r="I87" s="11"/>
      <c r="J87" s="11">
        <f t="shared" si="7"/>
        <v>0</v>
      </c>
    </row>
    <row r="88" spans="1:12">
      <c r="A88">
        <f t="shared" si="8"/>
        <v>83</v>
      </c>
      <c r="B88" s="489"/>
      <c r="C88" s="12"/>
      <c r="D88" s="12"/>
      <c r="E88" s="490"/>
      <c r="F88" s="11"/>
      <c r="G88" s="471"/>
      <c r="H88" s="11"/>
      <c r="I88" s="11"/>
      <c r="J88" s="11">
        <f t="shared" si="7"/>
        <v>0</v>
      </c>
    </row>
    <row r="89" spans="1:12">
      <c r="A89">
        <f t="shared" si="8"/>
        <v>84</v>
      </c>
      <c r="B89" s="489"/>
      <c r="C89" s="99"/>
      <c r="D89" s="12"/>
      <c r="E89" s="490"/>
      <c r="F89" s="11"/>
      <c r="G89" s="471"/>
      <c r="H89" s="11"/>
      <c r="I89" s="11"/>
      <c r="J89" s="11">
        <f t="shared" ref="J89:J94" si="9">SUM(J88-E89-F89+H89+I89)</f>
        <v>0</v>
      </c>
    </row>
    <row r="90" spans="1:12">
      <c r="A90">
        <f t="shared" si="8"/>
        <v>85</v>
      </c>
      <c r="B90" s="489"/>
      <c r="C90" s="99"/>
      <c r="D90" s="449"/>
      <c r="E90" s="490"/>
      <c r="F90" s="11"/>
      <c r="G90" s="471"/>
      <c r="H90" s="11"/>
      <c r="I90" s="11"/>
      <c r="J90" s="11">
        <f t="shared" si="9"/>
        <v>0</v>
      </c>
    </row>
    <row r="91" spans="1:12">
      <c r="A91">
        <f t="shared" si="8"/>
        <v>86</v>
      </c>
      <c r="B91" s="489"/>
      <c r="C91" s="99"/>
      <c r="D91" s="12"/>
      <c r="E91" s="490"/>
      <c r="F91" s="11"/>
      <c r="G91" s="471"/>
      <c r="H91" s="11"/>
      <c r="I91" s="11"/>
      <c r="J91" s="11">
        <f t="shared" si="9"/>
        <v>0</v>
      </c>
    </row>
    <row r="92" spans="1:12">
      <c r="A92">
        <f t="shared" si="8"/>
        <v>87</v>
      </c>
      <c r="B92" s="489"/>
      <c r="C92" s="12"/>
      <c r="D92" s="12"/>
      <c r="E92" s="490"/>
      <c r="F92" s="11"/>
      <c r="G92" s="102"/>
      <c r="H92" s="11"/>
      <c r="I92" s="11"/>
      <c r="J92" s="11">
        <f t="shared" si="9"/>
        <v>0</v>
      </c>
    </row>
    <row r="93" spans="1:12">
      <c r="A93">
        <f t="shared" si="8"/>
        <v>88</v>
      </c>
      <c r="B93" s="489"/>
      <c r="C93" s="12"/>
      <c r="D93" s="12"/>
      <c r="E93" s="490"/>
      <c r="F93" s="11"/>
      <c r="G93" s="471"/>
      <c r="H93" s="11"/>
      <c r="I93" s="11"/>
      <c r="J93" s="11">
        <f t="shared" si="9"/>
        <v>0</v>
      </c>
    </row>
    <row r="94" spans="1:12">
      <c r="A94">
        <f t="shared" si="8"/>
        <v>89</v>
      </c>
      <c r="B94" s="92"/>
      <c r="C94" s="12"/>
      <c r="D94" s="12"/>
      <c r="E94" s="11"/>
      <c r="F94" s="11"/>
      <c r="G94" s="471"/>
      <c r="H94" s="11"/>
      <c r="I94" s="11"/>
      <c r="J94" s="11">
        <f t="shared" si="9"/>
        <v>0</v>
      </c>
    </row>
    <row r="95" spans="1:12">
      <c r="A95">
        <f t="shared" si="8"/>
        <v>90</v>
      </c>
      <c r="B95" s="92"/>
      <c r="C95" s="99"/>
      <c r="D95" s="449"/>
      <c r="E95" s="11"/>
      <c r="F95" s="11"/>
      <c r="G95" s="471"/>
      <c r="H95" s="11"/>
      <c r="I95" s="11"/>
      <c r="J95" s="11">
        <f t="shared" ref="J95:J114" si="10">SUM(J94-E95-F95+H95+I95)</f>
        <v>0</v>
      </c>
    </row>
    <row r="96" spans="1:12">
      <c r="A96">
        <f t="shared" si="8"/>
        <v>91</v>
      </c>
      <c r="B96" s="92"/>
      <c r="C96" s="99"/>
      <c r="D96" s="449"/>
      <c r="E96" s="11"/>
      <c r="F96" s="11"/>
      <c r="G96" s="471"/>
      <c r="H96" s="11"/>
      <c r="I96" s="11"/>
      <c r="J96" s="11">
        <f t="shared" si="10"/>
        <v>0</v>
      </c>
    </row>
    <row r="97" spans="1:12">
      <c r="A97">
        <f t="shared" si="8"/>
        <v>92</v>
      </c>
      <c r="B97" s="92"/>
      <c r="C97" s="99"/>
      <c r="D97" s="449"/>
      <c r="E97" s="11"/>
      <c r="F97" s="11"/>
      <c r="G97" s="102"/>
      <c r="H97" s="11"/>
      <c r="I97" s="11"/>
      <c r="J97" s="11">
        <f t="shared" si="10"/>
        <v>0</v>
      </c>
    </row>
    <row r="98" spans="1:12">
      <c r="A98">
        <f t="shared" si="8"/>
        <v>93</v>
      </c>
      <c r="B98" s="92"/>
      <c r="C98" s="99"/>
      <c r="D98" s="449"/>
      <c r="E98" s="11"/>
      <c r="F98" s="11"/>
      <c r="G98" s="102"/>
      <c r="H98" s="11"/>
      <c r="I98" s="11"/>
      <c r="J98" s="11">
        <f t="shared" si="10"/>
        <v>0</v>
      </c>
    </row>
    <row r="99" spans="1:12">
      <c r="A99">
        <f t="shared" si="8"/>
        <v>94</v>
      </c>
      <c r="B99" s="92"/>
      <c r="C99" s="99"/>
      <c r="D99" s="12"/>
      <c r="E99" s="11"/>
      <c r="F99" s="11"/>
      <c r="G99" s="102"/>
      <c r="H99" s="11"/>
      <c r="I99" s="11"/>
      <c r="J99" s="11">
        <f t="shared" si="10"/>
        <v>0</v>
      </c>
    </row>
    <row r="100" spans="1:12">
      <c r="A100">
        <f t="shared" si="8"/>
        <v>95</v>
      </c>
      <c r="B100" s="92"/>
      <c r="C100" s="99"/>
      <c r="D100" s="12"/>
      <c r="E100" s="11"/>
      <c r="F100" s="11"/>
      <c r="G100" s="102"/>
      <c r="H100" s="11"/>
      <c r="I100" s="11"/>
      <c r="J100" s="11">
        <f t="shared" si="10"/>
        <v>0</v>
      </c>
    </row>
    <row r="101" spans="1:12">
      <c r="A101">
        <f t="shared" si="8"/>
        <v>96</v>
      </c>
      <c r="B101" s="92"/>
      <c r="C101" s="99"/>
      <c r="D101" s="12"/>
      <c r="E101" s="11"/>
      <c r="F101" s="11"/>
      <c r="G101" s="102"/>
      <c r="H101" s="11"/>
      <c r="I101" s="11"/>
      <c r="J101" s="11">
        <f>SUM(J100-E101-F101+H101+I101)</f>
        <v>0</v>
      </c>
    </row>
    <row r="102" spans="1:12">
      <c r="A102">
        <f t="shared" si="8"/>
        <v>97</v>
      </c>
      <c r="B102" s="92"/>
      <c r="C102" s="99"/>
      <c r="D102" s="12"/>
      <c r="E102" s="11"/>
      <c r="F102" s="11"/>
      <c r="G102" s="102"/>
      <c r="H102" s="11"/>
      <c r="I102" s="11"/>
      <c r="J102" s="11">
        <f>SUM(J101-E102-F102+H102+I102)</f>
        <v>0</v>
      </c>
    </row>
    <row r="103" spans="1:12">
      <c r="A103">
        <f t="shared" si="8"/>
        <v>98</v>
      </c>
      <c r="B103" s="92"/>
      <c r="C103" s="99"/>
      <c r="D103" s="12"/>
      <c r="E103" s="11"/>
      <c r="F103" s="11"/>
      <c r="G103" s="103"/>
      <c r="H103" s="104"/>
      <c r="I103" s="11"/>
      <c r="J103" s="11">
        <f>SUM(J102-E103-F103+H103+I103)</f>
        <v>0</v>
      </c>
    </row>
    <row r="104" spans="1:12">
      <c r="A104">
        <f t="shared" si="8"/>
        <v>99</v>
      </c>
      <c r="B104" s="92"/>
      <c r="C104" s="99"/>
      <c r="D104" s="12"/>
      <c r="E104" s="11"/>
      <c r="F104" s="11"/>
      <c r="G104" s="103"/>
      <c r="H104" s="104"/>
      <c r="I104" s="11"/>
      <c r="J104" s="11">
        <f>SUM(J103-E104-F104+H104+I104)</f>
        <v>0</v>
      </c>
    </row>
    <row r="105" spans="1:12">
      <c r="A105">
        <f t="shared" si="8"/>
        <v>100</v>
      </c>
      <c r="B105" s="92"/>
      <c r="C105" s="99"/>
      <c r="D105" s="449"/>
      <c r="E105" s="42"/>
      <c r="F105" s="11"/>
      <c r="G105" s="103"/>
      <c r="H105" s="104"/>
      <c r="I105" s="11"/>
      <c r="J105" s="11">
        <f t="shared" si="10"/>
        <v>0</v>
      </c>
    </row>
    <row r="106" spans="1:12">
      <c r="A106">
        <f t="shared" si="8"/>
        <v>101</v>
      </c>
      <c r="B106" s="92"/>
      <c r="C106" s="99"/>
      <c r="D106" s="12"/>
      <c r="E106" s="11"/>
      <c r="F106" s="11"/>
      <c r="G106" s="103"/>
      <c r="H106" s="104"/>
      <c r="I106" s="11"/>
      <c r="J106" s="11">
        <f t="shared" si="10"/>
        <v>0</v>
      </c>
    </row>
    <row r="107" spans="1:12">
      <c r="A107">
        <f t="shared" si="8"/>
        <v>102</v>
      </c>
      <c r="B107" s="92"/>
      <c r="C107" s="99"/>
      <c r="D107" s="12"/>
      <c r="E107" s="11"/>
      <c r="F107" s="11"/>
      <c r="G107" s="103"/>
      <c r="H107" s="104"/>
      <c r="I107" s="11"/>
      <c r="J107" s="11">
        <f t="shared" si="10"/>
        <v>0</v>
      </c>
      <c r="L107" s="107"/>
    </row>
    <row r="108" spans="1:12">
      <c r="A108">
        <f t="shared" si="8"/>
        <v>103</v>
      </c>
      <c r="B108" s="92"/>
      <c r="C108" s="99"/>
      <c r="D108" s="12"/>
      <c r="E108" s="11"/>
      <c r="F108" s="11"/>
      <c r="G108" s="103"/>
      <c r="H108" s="104"/>
      <c r="I108" s="11"/>
      <c r="J108" s="11">
        <f t="shared" si="10"/>
        <v>0</v>
      </c>
    </row>
    <row r="109" spans="1:12">
      <c r="A109">
        <f t="shared" si="8"/>
        <v>104</v>
      </c>
      <c r="B109" s="92"/>
      <c r="C109" s="99"/>
      <c r="D109" s="130"/>
      <c r="E109" s="11"/>
      <c r="F109" s="11"/>
      <c r="G109" s="103"/>
      <c r="H109" s="104"/>
      <c r="I109" s="11"/>
      <c r="J109" s="11">
        <f>SUM(J108-E109-F109+H109+I109)</f>
        <v>0</v>
      </c>
    </row>
    <row r="110" spans="1:12">
      <c r="A110">
        <f t="shared" si="8"/>
        <v>105</v>
      </c>
      <c r="B110" s="92"/>
      <c r="C110" s="99"/>
      <c r="D110" s="452"/>
      <c r="E110" s="11"/>
      <c r="F110" s="11"/>
      <c r="G110" s="103"/>
      <c r="H110" s="104"/>
      <c r="I110" s="11"/>
      <c r="J110" s="11">
        <f>SUM(J109-E110-F110+H110+I110)</f>
        <v>0</v>
      </c>
    </row>
    <row r="111" spans="1:12">
      <c r="A111">
        <f t="shared" si="8"/>
        <v>106</v>
      </c>
      <c r="B111" s="92"/>
      <c r="C111" s="99"/>
      <c r="D111" s="12"/>
      <c r="E111" s="11"/>
      <c r="F111" s="11"/>
      <c r="G111" s="103"/>
      <c r="H111" s="104"/>
      <c r="I111" s="11"/>
      <c r="J111" s="11">
        <f>SUM(J110-E111-F111+H111+I111)</f>
        <v>0</v>
      </c>
    </row>
    <row r="112" spans="1:12">
      <c r="A112">
        <f t="shared" si="8"/>
        <v>107</v>
      </c>
      <c r="B112" s="92"/>
      <c r="C112" s="99"/>
      <c r="D112" s="12"/>
      <c r="E112" s="11"/>
      <c r="F112" s="11"/>
      <c r="G112" s="103"/>
      <c r="H112" s="104"/>
      <c r="I112" s="11"/>
      <c r="J112" s="11">
        <f>SUM(J111-E112-F112+H112+I112)</f>
        <v>0</v>
      </c>
    </row>
    <row r="113" spans="1:12">
      <c r="A113">
        <f t="shared" si="8"/>
        <v>108</v>
      </c>
      <c r="B113" s="92"/>
      <c r="C113" s="99"/>
      <c r="D113" s="12"/>
      <c r="E113" s="11"/>
      <c r="F113" s="11"/>
      <c r="G113" s="103"/>
      <c r="H113" s="104"/>
      <c r="I113" s="11"/>
      <c r="J113" s="11">
        <f>SUM(J112-E113-F113+H113+I113)</f>
        <v>0</v>
      </c>
    </row>
    <row r="114" spans="1:12" ht="13" thickBot="1">
      <c r="A114">
        <f t="shared" si="8"/>
        <v>109</v>
      </c>
      <c r="B114" s="92"/>
      <c r="C114" s="99"/>
      <c r="D114" s="12"/>
      <c r="E114" s="525"/>
      <c r="F114" s="525"/>
      <c r="G114" s="539"/>
      <c r="H114" s="525"/>
      <c r="I114" s="525"/>
      <c r="J114" s="525">
        <f t="shared" si="10"/>
        <v>0</v>
      </c>
    </row>
    <row r="115" spans="1:12" ht="14" thickTop="1" thickBot="1">
      <c r="B115" s="105"/>
      <c r="C115" s="105"/>
      <c r="D115" s="5"/>
      <c r="E115" s="536">
        <f>SUM(E6:E114)</f>
        <v>0</v>
      </c>
      <c r="F115" s="536">
        <f>SUM(F6:F114)</f>
        <v>0</v>
      </c>
      <c r="G115" s="537"/>
      <c r="H115" s="536">
        <f>SUM(H6:H114)</f>
        <v>0</v>
      </c>
      <c r="I115" s="538">
        <f>SUM(I6:I114)</f>
        <v>0</v>
      </c>
      <c r="J115" s="538">
        <f>SUM(H115+I115-F115)</f>
        <v>0</v>
      </c>
      <c r="L115" s="107"/>
    </row>
    <row r="116" spans="1:12">
      <c r="E116" s="34" t="s">
        <v>94</v>
      </c>
      <c r="F116" s="107">
        <f>SUM(E115:F115)</f>
        <v>0</v>
      </c>
      <c r="H116" s="386" t="s">
        <v>53</v>
      </c>
      <c r="I116" s="108">
        <f>SUM(H115:I115)</f>
        <v>0</v>
      </c>
    </row>
    <row r="117" spans="1:12">
      <c r="D117" s="8" t="s">
        <v>58</v>
      </c>
    </row>
    <row r="118" spans="1:12">
      <c r="D118" s="8" t="s">
        <v>57</v>
      </c>
      <c r="E118" s="8"/>
      <c r="F118" s="8"/>
      <c r="H118" s="8" t="s">
        <v>114</v>
      </c>
      <c r="I118" s="8" t="s">
        <v>115</v>
      </c>
    </row>
    <row r="120" spans="1:12">
      <c r="C120" t="s">
        <v>45</v>
      </c>
      <c r="D120" s="108">
        <f>SUM(H6:H23)</f>
        <v>0</v>
      </c>
      <c r="E120" t="s">
        <v>45</v>
      </c>
      <c r="F120" s="18" t="s">
        <v>123</v>
      </c>
      <c r="H120" s="107">
        <f>SUM(E6:F35)</f>
        <v>0</v>
      </c>
      <c r="I120" s="108">
        <f>SUM(H6:I35)</f>
        <v>0</v>
      </c>
    </row>
    <row r="121" spans="1:12">
      <c r="C121" t="s">
        <v>46</v>
      </c>
      <c r="D121" s="108">
        <f>SUM(H24:H49)</f>
        <v>0</v>
      </c>
      <c r="E121" t="s">
        <v>46</v>
      </c>
      <c r="F121" s="18" t="s">
        <v>124</v>
      </c>
      <c r="H121" s="107">
        <f>SUM(E36:F64)</f>
        <v>0</v>
      </c>
      <c r="I121" s="108">
        <f>SUM(H36:I64)</f>
        <v>0</v>
      </c>
    </row>
    <row r="122" spans="1:12">
      <c r="C122" t="s">
        <v>47</v>
      </c>
      <c r="D122" s="108">
        <f>SUM(H72:H84)</f>
        <v>0</v>
      </c>
      <c r="E122" t="s">
        <v>47</v>
      </c>
      <c r="F122" s="18" t="s">
        <v>125</v>
      </c>
      <c r="H122" s="107">
        <f>SUM(E65:F88)</f>
        <v>0</v>
      </c>
      <c r="I122" s="108">
        <f>SUM(H65:I88)</f>
        <v>0</v>
      </c>
    </row>
    <row r="123" spans="1:12" ht="13" thickBot="1">
      <c r="C123" t="s">
        <v>48</v>
      </c>
      <c r="D123" s="429">
        <f>SUM(H85:H114)</f>
        <v>0</v>
      </c>
      <c r="E123" t="s">
        <v>48</v>
      </c>
      <c r="F123" s="18" t="s">
        <v>126</v>
      </c>
      <c r="H123" s="426">
        <f>SUM(E93:E114,F93:F114)</f>
        <v>0</v>
      </c>
      <c r="I123" s="429">
        <f>SUM(H89:I114)</f>
        <v>0</v>
      </c>
    </row>
    <row r="124" spans="1:12" ht="14" thickTop="1" thickBot="1">
      <c r="D124" s="108"/>
    </row>
    <row r="125" spans="1:12" ht="16" thickBot="1">
      <c r="C125" s="18" t="s">
        <v>273</v>
      </c>
      <c r="D125" s="108">
        <f>SUM(D120:D123)</f>
        <v>0</v>
      </c>
      <c r="F125" s="18" t="s">
        <v>273</v>
      </c>
      <c r="H125" s="424">
        <f>SUM(H120:H123)</f>
        <v>0</v>
      </c>
      <c r="I125" s="424">
        <f>SUM(I120:I123)</f>
        <v>0</v>
      </c>
    </row>
    <row r="126" spans="1:12">
      <c r="C126" s="105"/>
      <c r="D126" s="70"/>
    </row>
    <row r="127" spans="1:12">
      <c r="C127" s="5"/>
      <c r="D127" s="274"/>
      <c r="I127" s="108">
        <f>SUM(H115+I115-I125)</f>
        <v>0</v>
      </c>
    </row>
    <row r="128" spans="1:12">
      <c r="C128" s="5"/>
      <c r="D128" s="274"/>
    </row>
    <row r="129" spans="3:4">
      <c r="C129" s="5"/>
      <c r="D129" s="274"/>
    </row>
    <row r="130" spans="3:4">
      <c r="C130" s="5"/>
      <c r="D130" s="274"/>
    </row>
    <row r="131" spans="3:4">
      <c r="C131" s="105"/>
      <c r="D131" s="5"/>
    </row>
    <row r="132" spans="3:4">
      <c r="C132" s="574"/>
      <c r="D132" s="274"/>
    </row>
    <row r="133" spans="3:4">
      <c r="C133" s="105"/>
      <c r="D133" s="5"/>
    </row>
    <row r="134" spans="3:4">
      <c r="C134" s="105"/>
      <c r="D134" s="274"/>
    </row>
    <row r="138" spans="3:4">
      <c r="D138" s="109"/>
    </row>
  </sheetData>
  <sheetCalcPr fullCalcOnLoad="1"/>
  <sortState ref="B72:J88">
    <sortCondition ref="B72:B88"/>
  </sortState>
  <phoneticPr fontId="0" type="noConversion"/>
  <printOptions horizontalCentered="1"/>
  <pageMargins left="0.5" right="0.5" top="1" bottom="0.75" header="0.5" footer="0.5"/>
  <headerFooter alignWithMargins="0"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34"/>
  <sheetViews>
    <sheetView topLeftCell="A16" workbookViewId="0">
      <selection activeCell="C32" sqref="C32"/>
    </sheetView>
  </sheetViews>
  <sheetFormatPr baseColWidth="10" defaultColWidth="8.83203125" defaultRowHeight="12"/>
  <cols>
    <col min="1" max="1" width="31.33203125" customWidth="1"/>
    <col min="2" max="2" width="16.6640625" bestFit="1" customWidth="1"/>
    <col min="3" max="3" width="17.1640625" style="108" bestFit="1" customWidth="1"/>
  </cols>
  <sheetData>
    <row r="1" spans="1:3" ht="17">
      <c r="A1" s="28" t="s">
        <v>30</v>
      </c>
    </row>
    <row r="2" spans="1:3" ht="18">
      <c r="A2" s="215" t="s">
        <v>163</v>
      </c>
    </row>
    <row r="3" spans="1:3" ht="18">
      <c r="A3" s="223" t="s">
        <v>99</v>
      </c>
    </row>
    <row r="4" spans="1:3" s="28" customFormat="1" ht="18" thickBot="1">
      <c r="A4" s="354"/>
      <c r="B4" s="228">
        <v>2012</v>
      </c>
      <c r="C4" s="224"/>
    </row>
    <row r="5" spans="1:3" s="28" customFormat="1" ht="18" thickBot="1">
      <c r="A5" s="28" t="s">
        <v>339</v>
      </c>
      <c r="B5" s="232" t="s">
        <v>287</v>
      </c>
      <c r="C5" s="225"/>
    </row>
    <row r="6" spans="1:3" s="28" customFormat="1" ht="17">
      <c r="A6" s="28" t="s">
        <v>340</v>
      </c>
      <c r="B6" s="32"/>
      <c r="C6" s="226"/>
    </row>
    <row r="7" spans="1:3" s="28" customFormat="1" ht="17">
      <c r="A7" s="28" t="s">
        <v>341</v>
      </c>
      <c r="B7" s="32"/>
      <c r="C7" s="119"/>
    </row>
    <row r="8" spans="1:3" s="28" customFormat="1" ht="17">
      <c r="A8" s="28" t="s">
        <v>342</v>
      </c>
      <c r="B8" s="32"/>
      <c r="C8" s="119"/>
    </row>
    <row r="9" spans="1:3" s="28" customFormat="1" ht="18" thickBot="1">
      <c r="B9" s="32"/>
      <c r="C9" s="544"/>
    </row>
    <row r="10" spans="1:3" s="28" customFormat="1" ht="19" thickTop="1" thickBot="1">
      <c r="B10" s="29" t="s">
        <v>274</v>
      </c>
      <c r="C10" s="543">
        <f>SUM(C5:C9)</f>
        <v>0</v>
      </c>
    </row>
    <row r="11" spans="1:3" s="28" customFormat="1" ht="17">
      <c r="A11" s="28" t="s">
        <v>158</v>
      </c>
      <c r="B11" s="28" t="s">
        <v>159</v>
      </c>
      <c r="C11" s="119"/>
    </row>
    <row r="12" spans="1:3" s="28" customFormat="1" ht="17">
      <c r="A12" s="28" t="s">
        <v>160</v>
      </c>
      <c r="B12" s="230"/>
      <c r="C12" s="226"/>
    </row>
    <row r="13" spans="1:3" s="28" customFormat="1" ht="17">
      <c r="A13" s="28" t="s">
        <v>161</v>
      </c>
      <c r="B13" s="230"/>
      <c r="C13" s="226"/>
    </row>
    <row r="14" spans="1:3" s="28" customFormat="1" ht="17">
      <c r="A14" s="28" t="s">
        <v>162</v>
      </c>
      <c r="B14" s="231"/>
      <c r="C14" s="226"/>
    </row>
    <row r="15" spans="1:3" s="28" customFormat="1" ht="17">
      <c r="B15" s="231"/>
      <c r="C15" s="119"/>
    </row>
    <row r="16" spans="1:3" s="28" customFormat="1" ht="17">
      <c r="B16" s="230"/>
      <c r="C16" s="119"/>
    </row>
    <row r="17" spans="1:3" s="28" customFormat="1" ht="17">
      <c r="B17" s="230"/>
      <c r="C17" s="119"/>
    </row>
    <row r="18" spans="1:3" s="28" customFormat="1" ht="17">
      <c r="B18" s="369"/>
      <c r="C18" s="119"/>
    </row>
    <row r="19" spans="1:3" s="28" customFormat="1" ht="17">
      <c r="B19" s="230"/>
      <c r="C19" s="119"/>
    </row>
    <row r="20" spans="1:3" s="28" customFormat="1" ht="17">
      <c r="B20" s="369"/>
      <c r="C20" s="119"/>
    </row>
    <row r="21" spans="1:3" s="28" customFormat="1" ht="17">
      <c r="B21" s="231"/>
      <c r="C21" s="119"/>
    </row>
    <row r="22" spans="1:3" s="28" customFormat="1" ht="17">
      <c r="B22" s="231"/>
      <c r="C22" s="119"/>
    </row>
    <row r="23" spans="1:3" s="28" customFormat="1" ht="17">
      <c r="B23" s="231"/>
      <c r="C23" s="121"/>
    </row>
    <row r="24" spans="1:3" s="28" customFormat="1" ht="17">
      <c r="B24" s="231"/>
      <c r="C24" s="121"/>
    </row>
    <row r="25" spans="1:3" s="28" customFormat="1" ht="17">
      <c r="B25" s="231"/>
      <c r="C25" s="121"/>
    </row>
    <row r="26" spans="1:3" s="28" customFormat="1" ht="18" thickBot="1">
      <c r="B26" s="231"/>
      <c r="C26" s="544"/>
    </row>
    <row r="27" spans="1:3" s="28" customFormat="1" ht="19" thickTop="1" thickBot="1">
      <c r="B27" s="29" t="s">
        <v>274</v>
      </c>
      <c r="C27" s="543">
        <f>SUM(C11:C26)</f>
        <v>0</v>
      </c>
    </row>
    <row r="28" spans="1:3" s="28" customFormat="1" ht="18" thickBot="1">
      <c r="C28" s="224"/>
    </row>
    <row r="29" spans="1:3" s="28" customFormat="1" ht="18" thickBot="1">
      <c r="A29" s="28" t="s">
        <v>182</v>
      </c>
      <c r="C29" s="227">
        <f>SUM(C10-C27)</f>
        <v>0</v>
      </c>
    </row>
    <row r="31" spans="1:3" ht="13" thickBot="1"/>
    <row r="32" spans="1:3" ht="18" thickBot="1">
      <c r="A32" s="356" t="s">
        <v>225</v>
      </c>
      <c r="B32" s="356"/>
      <c r="C32" s="545"/>
    </row>
    <row r="33" spans="1:3" ht="13" thickBot="1">
      <c r="C33"/>
    </row>
    <row r="34" spans="1:3" ht="18" thickBot="1">
      <c r="A34" s="356"/>
      <c r="B34" s="356"/>
      <c r="C34" s="404">
        <f>SUM(C29-C32)</f>
        <v>0</v>
      </c>
    </row>
  </sheetData>
  <sheetCalcPr fullCalcOnLoad="1"/>
  <sortState ref="B12:C15">
    <sortCondition ref="B12:B15"/>
  </sortState>
  <phoneticPr fontId="0" type="noConversion"/>
  <printOptions horizontalCentered="1"/>
  <pageMargins left="0.5" right="0.25" top="1" bottom="1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63"/>
  <sheetViews>
    <sheetView workbookViewId="0">
      <pane xSplit="1" ySplit="6" topLeftCell="B37" activePane="bottomRight" state="frozen"/>
      <selection activeCell="F41" sqref="F41"/>
      <selection pane="topRight" activeCell="F41" sqref="F41"/>
      <selection pane="bottomLeft" activeCell="F41" sqref="F41"/>
      <selection pane="bottomRight" activeCell="B54" sqref="B54:B56"/>
    </sheetView>
  </sheetViews>
  <sheetFormatPr baseColWidth="10" defaultColWidth="8.83203125" defaultRowHeight="12"/>
  <cols>
    <col min="1" max="1" width="46.5" customWidth="1"/>
    <col min="2" max="2" width="17.33203125" customWidth="1"/>
    <col min="3" max="3" width="14.1640625" customWidth="1"/>
    <col min="4" max="4" width="11.83203125" customWidth="1"/>
    <col min="6" max="6" width="46.5" bestFit="1" customWidth="1"/>
    <col min="7" max="7" width="16.33203125" bestFit="1" customWidth="1"/>
    <col min="8" max="8" width="10.33203125" bestFit="1" customWidth="1"/>
    <col min="9" max="9" width="12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314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31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23</v>
      </c>
      <c r="I5" s="8" t="s">
        <v>240</v>
      </c>
    </row>
    <row r="6" spans="1:13" ht="13" thickBot="1">
      <c r="A6" s="70"/>
      <c r="B6" s="9" t="s">
        <v>242</v>
      </c>
      <c r="C6" s="9" t="s">
        <v>242</v>
      </c>
      <c r="D6" s="9" t="s">
        <v>242</v>
      </c>
      <c r="E6" s="9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47" t="s">
        <v>307</v>
      </c>
      <c r="B7" s="148"/>
      <c r="C7" s="148"/>
      <c r="D7" s="198"/>
      <c r="E7" s="492"/>
      <c r="F7" s="541"/>
      <c r="G7" s="169"/>
      <c r="H7" s="150"/>
      <c r="I7" s="151"/>
    </row>
    <row r="8" spans="1:13">
      <c r="A8" s="152" t="s">
        <v>180</v>
      </c>
      <c r="B8" s="44"/>
      <c r="C8" s="244"/>
      <c r="D8" s="242"/>
      <c r="E8" s="99"/>
      <c r="F8" s="130"/>
      <c r="G8" s="143"/>
      <c r="H8" s="393"/>
      <c r="I8" s="153"/>
    </row>
    <row r="9" spans="1:13">
      <c r="A9" s="152" t="s">
        <v>204</v>
      </c>
      <c r="B9" s="44"/>
      <c r="C9" s="44"/>
      <c r="D9" s="179"/>
      <c r="E9" s="12"/>
      <c r="F9" s="130"/>
      <c r="G9" s="143"/>
      <c r="H9" s="393"/>
      <c r="I9" s="153"/>
    </row>
    <row r="10" spans="1:13">
      <c r="A10" s="152" t="s">
        <v>200</v>
      </c>
      <c r="B10" s="44"/>
      <c r="C10" s="44"/>
      <c r="D10" s="179"/>
      <c r="E10" s="12"/>
      <c r="F10" s="130"/>
      <c r="G10" s="143"/>
      <c r="H10" s="393"/>
      <c r="I10" s="153"/>
    </row>
    <row r="11" spans="1:13">
      <c r="A11" s="152" t="s">
        <v>111</v>
      </c>
      <c r="B11" s="44"/>
      <c r="C11" s="44"/>
      <c r="D11" s="179"/>
      <c r="E11" s="12"/>
      <c r="F11" s="130"/>
      <c r="G11" s="143"/>
      <c r="H11" s="393"/>
      <c r="I11" s="153"/>
    </row>
    <row r="12" spans="1:13">
      <c r="A12" s="152" t="s">
        <v>181</v>
      </c>
      <c r="B12" s="44"/>
      <c r="C12" s="244"/>
      <c r="D12" s="242"/>
      <c r="E12" s="12"/>
      <c r="F12" s="130"/>
      <c r="G12" s="143"/>
      <c r="H12" s="65"/>
      <c r="I12" s="153"/>
    </row>
    <row r="13" spans="1:13">
      <c r="A13" s="152" t="s">
        <v>184</v>
      </c>
      <c r="B13" s="44"/>
      <c r="C13" s="44"/>
      <c r="D13" s="179"/>
      <c r="E13" s="12"/>
      <c r="F13" s="452"/>
      <c r="G13" s="143"/>
      <c r="H13" s="65"/>
      <c r="I13" s="153"/>
    </row>
    <row r="14" spans="1:13">
      <c r="A14" s="439" t="s">
        <v>325</v>
      </c>
      <c r="B14" s="44"/>
      <c r="C14" s="44"/>
      <c r="D14" s="179"/>
      <c r="E14" s="99"/>
      <c r="F14" s="452"/>
      <c r="G14" s="143"/>
      <c r="H14" s="65"/>
      <c r="I14" s="14"/>
    </row>
    <row r="15" spans="1:13">
      <c r="A15" s="152" t="s">
        <v>166</v>
      </c>
      <c r="B15" s="44"/>
      <c r="C15" s="44"/>
      <c r="D15" s="179"/>
      <c r="E15" s="99"/>
      <c r="F15" s="130"/>
      <c r="G15" s="143"/>
      <c r="H15" s="65"/>
      <c r="I15" s="14"/>
    </row>
    <row r="16" spans="1:13">
      <c r="A16" s="152" t="s">
        <v>327</v>
      </c>
      <c r="B16" s="44"/>
      <c r="C16" s="44"/>
      <c r="D16" s="179"/>
      <c r="E16" s="502"/>
      <c r="F16" s="449"/>
      <c r="G16" s="143"/>
      <c r="H16" s="65"/>
      <c r="I16" s="153"/>
    </row>
    <row r="17" spans="1:9">
      <c r="A17" s="152" t="s">
        <v>173</v>
      </c>
      <c r="B17" s="44"/>
      <c r="C17" s="44"/>
      <c r="D17" s="179"/>
      <c r="E17" s="576"/>
      <c r="F17" s="449"/>
      <c r="G17" s="13"/>
      <c r="H17" s="393"/>
      <c r="I17" s="153"/>
    </row>
    <row r="18" spans="1:9">
      <c r="A18" s="152" t="s">
        <v>281</v>
      </c>
      <c r="B18" s="44"/>
      <c r="C18" s="44"/>
      <c r="D18" s="179"/>
      <c r="E18" s="13"/>
      <c r="F18" s="130"/>
      <c r="G18" s="143"/>
      <c r="H18" s="65"/>
      <c r="I18" s="153"/>
    </row>
    <row r="19" spans="1:9">
      <c r="A19" s="152" t="s">
        <v>177</v>
      </c>
      <c r="B19" s="44"/>
      <c r="C19" s="44"/>
      <c r="D19" s="179"/>
      <c r="E19" s="13"/>
      <c r="F19" s="130"/>
      <c r="G19" s="143"/>
      <c r="H19" s="65"/>
      <c r="I19" s="153"/>
    </row>
    <row r="20" spans="1:9">
      <c r="A20" s="152" t="s">
        <v>222</v>
      </c>
      <c r="B20" s="44"/>
      <c r="C20" s="44"/>
      <c r="D20" s="179"/>
      <c r="E20" s="13"/>
      <c r="F20" s="130"/>
      <c r="G20" s="143"/>
      <c r="H20" s="65"/>
      <c r="I20" s="153"/>
    </row>
    <row r="21" spans="1:9">
      <c r="A21" s="152" t="s">
        <v>245</v>
      </c>
      <c r="B21" s="44"/>
      <c r="C21" s="244"/>
      <c r="D21" s="438"/>
      <c r="E21" s="13"/>
      <c r="F21" s="130"/>
      <c r="G21" s="143"/>
      <c r="H21" s="65"/>
      <c r="I21" s="153"/>
    </row>
    <row r="22" spans="1:9">
      <c r="A22" s="458" t="s">
        <v>17</v>
      </c>
      <c r="B22" s="44"/>
      <c r="C22" s="44"/>
      <c r="D22" s="179"/>
      <c r="E22" s="13"/>
      <c r="F22" s="130"/>
      <c r="G22" s="143"/>
      <c r="H22" s="65"/>
      <c r="I22" s="153"/>
    </row>
    <row r="23" spans="1:9">
      <c r="A23" s="152" t="s">
        <v>203</v>
      </c>
      <c r="B23" s="44"/>
      <c r="C23" s="44"/>
      <c r="D23" s="179"/>
      <c r="E23" s="13"/>
      <c r="F23" s="130"/>
      <c r="G23" s="143"/>
      <c r="H23" s="65"/>
      <c r="I23" s="153"/>
    </row>
    <row r="24" spans="1:9">
      <c r="A24" s="152" t="s">
        <v>282</v>
      </c>
      <c r="B24" s="44"/>
      <c r="C24" s="44"/>
      <c r="D24" s="179"/>
      <c r="E24" s="13"/>
      <c r="F24" s="130"/>
      <c r="G24" s="143"/>
      <c r="H24" s="65"/>
      <c r="I24" s="153"/>
    </row>
    <row r="25" spans="1:9">
      <c r="A25" s="152" t="s">
        <v>326</v>
      </c>
      <c r="B25" s="44"/>
      <c r="C25" s="44"/>
      <c r="D25" s="179"/>
      <c r="E25" s="13"/>
      <c r="F25" s="130"/>
      <c r="G25" s="143"/>
      <c r="H25" s="65"/>
      <c r="I25" s="153"/>
    </row>
    <row r="26" spans="1:9">
      <c r="A26" s="317" t="s">
        <v>202</v>
      </c>
      <c r="B26" s="44"/>
      <c r="C26" s="44"/>
      <c r="D26" s="179"/>
      <c r="E26" s="13"/>
      <c r="F26" s="130"/>
      <c r="G26" s="143"/>
      <c r="H26" s="65"/>
      <c r="I26" s="153"/>
    </row>
    <row r="27" spans="1:9">
      <c r="A27" s="152" t="s">
        <v>270</v>
      </c>
      <c r="B27" s="44"/>
      <c r="C27" s="44"/>
      <c r="D27" s="179"/>
      <c r="E27" s="13"/>
      <c r="F27" s="130"/>
      <c r="G27" s="143"/>
      <c r="H27" s="65"/>
      <c r="I27" s="153"/>
    </row>
    <row r="28" spans="1:9">
      <c r="A28" s="152" t="s">
        <v>172</v>
      </c>
      <c r="B28" s="44"/>
      <c r="C28" s="44"/>
      <c r="D28" s="179"/>
      <c r="E28" s="13"/>
      <c r="F28" s="130"/>
      <c r="G28" s="143"/>
      <c r="H28" s="65"/>
      <c r="I28" s="153"/>
    </row>
    <row r="29" spans="1:9">
      <c r="A29" s="152" t="s">
        <v>178</v>
      </c>
      <c r="B29" s="44"/>
      <c r="C29" s="44"/>
      <c r="D29" s="179"/>
      <c r="E29" s="13"/>
      <c r="F29" s="130"/>
      <c r="G29" s="143"/>
      <c r="H29" s="65"/>
      <c r="I29" s="153"/>
    </row>
    <row r="30" spans="1:9">
      <c r="A30" s="152" t="s">
        <v>165</v>
      </c>
      <c r="B30" s="44"/>
      <c r="C30" s="44"/>
      <c r="D30" s="179"/>
      <c r="E30" s="13"/>
      <c r="F30" s="130"/>
      <c r="G30" s="143"/>
      <c r="H30" s="65"/>
      <c r="I30" s="153"/>
    </row>
    <row r="31" spans="1:9">
      <c r="A31" s="458" t="s">
        <v>24</v>
      </c>
      <c r="B31" s="44"/>
      <c r="C31" s="244"/>
      <c r="D31" s="242"/>
      <c r="E31" s="13"/>
      <c r="F31" s="130"/>
      <c r="G31" s="143"/>
      <c r="H31" s="65"/>
      <c r="I31" s="153"/>
    </row>
    <row r="32" spans="1:9">
      <c r="A32" s="152" t="s">
        <v>221</v>
      </c>
      <c r="B32" s="44"/>
      <c r="C32" s="44"/>
      <c r="D32" s="179"/>
      <c r="E32" s="13"/>
      <c r="F32" s="130"/>
      <c r="G32" s="143"/>
      <c r="H32" s="65"/>
      <c r="I32" s="153"/>
    </row>
    <row r="33" spans="1:9">
      <c r="A33" s="458" t="s">
        <v>12</v>
      </c>
      <c r="B33" s="44"/>
      <c r="C33" s="44"/>
      <c r="D33" s="179"/>
      <c r="E33" s="13"/>
      <c r="F33" s="130"/>
      <c r="G33" s="143"/>
      <c r="H33" s="65"/>
      <c r="I33" s="153"/>
    </row>
    <row r="34" spans="1:9">
      <c r="A34" s="154"/>
      <c r="B34" s="74"/>
      <c r="C34" s="74"/>
      <c r="D34" s="185"/>
      <c r="E34" s="13"/>
      <c r="F34" s="130"/>
      <c r="G34" s="143"/>
      <c r="H34" s="65"/>
      <c r="I34" s="153"/>
    </row>
    <row r="35" spans="1:9">
      <c r="A35" s="154" t="s">
        <v>228</v>
      </c>
      <c r="B35" s="74"/>
      <c r="C35" s="74"/>
      <c r="D35" s="185"/>
      <c r="E35" s="13"/>
      <c r="F35" s="130"/>
      <c r="G35" s="143"/>
      <c r="H35" s="65"/>
      <c r="I35" s="153"/>
    </row>
    <row r="36" spans="1:9" ht="13" thickBot="1">
      <c r="A36" s="284" t="s">
        <v>185</v>
      </c>
      <c r="B36" s="79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/>
      <c r="C48" s="77"/>
      <c r="D48" s="183"/>
      <c r="E48" s="13"/>
      <c r="F48" s="54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54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54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400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401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2" t="s">
        <v>91</v>
      </c>
      <c r="B55" s="401"/>
      <c r="C55" s="80">
        <f>B52</f>
        <v>0</v>
      </c>
      <c r="D55" s="82">
        <f>SUM(B55-C55)</f>
        <v>0</v>
      </c>
      <c r="E55" s="13"/>
      <c r="F55" s="540"/>
      <c r="G55" s="143"/>
      <c r="H55" s="65"/>
      <c r="I55" s="153"/>
    </row>
    <row r="56" spans="1:9" ht="13" thickBot="1">
      <c r="A56" s="392" t="s">
        <v>90</v>
      </c>
      <c r="B56" s="133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134">
        <f>SUM(B54:B56)</f>
        <v>0</v>
      </c>
      <c r="C57" s="76">
        <f>SUM(C54:C56)</f>
        <v>0</v>
      </c>
      <c r="D57" s="76">
        <f>SUM(D54:D56)</f>
        <v>0</v>
      </c>
      <c r="E57" s="18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  <row r="61" spans="1:9">
      <c r="B61" s="535"/>
    </row>
    <row r="62" spans="1:9">
      <c r="B62" s="305"/>
    </row>
    <row r="63" spans="1:9">
      <c r="B63" s="305"/>
    </row>
  </sheetData>
  <sheetCalcPr fullCalcOnLoad="1"/>
  <sortState ref="A8:A34">
    <sortCondition ref="A8:A34"/>
  </sortState>
  <phoneticPr fontId="0" type="noConversion"/>
  <printOptions horizontalCentered="1" verticalCentered="1"/>
  <pageMargins left="0.25" right="0.25" top="0.75" bottom="0.7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31" workbookViewId="0">
      <selection activeCell="B54" sqref="B54:B56"/>
    </sheetView>
  </sheetViews>
  <sheetFormatPr baseColWidth="10" defaultColWidth="8.83203125" defaultRowHeight="12"/>
  <cols>
    <col min="1" max="1" width="39.33203125" customWidth="1"/>
    <col min="2" max="2" width="17.33203125" customWidth="1"/>
    <col min="3" max="3" width="14.1640625" customWidth="1"/>
    <col min="4" max="4" width="11.33203125" customWidth="1"/>
    <col min="5" max="5" width="7.6640625" customWidth="1"/>
    <col min="6" max="6" width="43.5" bestFit="1" customWidth="1"/>
    <col min="7" max="7" width="16.33203125" bestFit="1" customWidth="1"/>
    <col min="8" max="8" width="14.1640625" bestFit="1" customWidth="1"/>
    <col min="9" max="9" width="11.832031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23</v>
      </c>
      <c r="I5" s="8" t="s">
        <v>240</v>
      </c>
    </row>
    <row r="6" spans="1:13" ht="13" thickBot="1">
      <c r="A6" s="70"/>
      <c r="B6" s="9" t="s">
        <v>242</v>
      </c>
      <c r="C6" s="9" t="s">
        <v>242</v>
      </c>
      <c r="D6" s="9" t="s">
        <v>242</v>
      </c>
      <c r="E6" s="9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47" t="str">
        <f>'TREASURER''S REPORT JAN ''12'!A7</f>
        <v>A DAY AT THE RACES</v>
      </c>
      <c r="B7" s="148"/>
      <c r="C7" s="243"/>
      <c r="D7" s="245"/>
      <c r="E7" s="577"/>
      <c r="F7" s="310"/>
      <c r="G7" s="64"/>
      <c r="H7" s="150"/>
      <c r="I7" s="151"/>
    </row>
    <row r="8" spans="1:13">
      <c r="A8" s="163" t="str">
        <f>'TREASURER''S REPORT JAN ''12'!A8</f>
        <v>A DAY AT THE RACES 2</v>
      </c>
      <c r="B8" s="44"/>
      <c r="C8" s="244"/>
      <c r="D8" s="246"/>
      <c r="E8" s="451"/>
      <c r="F8" s="450"/>
      <c r="G8" s="64"/>
      <c r="H8" s="64"/>
      <c r="I8" s="153"/>
    </row>
    <row r="9" spans="1:13">
      <c r="A9" s="163" t="str">
        <f>'TREASURER''S REPORT JAN ''12'!A9</f>
        <v>BAR TIPS</v>
      </c>
      <c r="B9" s="44"/>
      <c r="C9" s="244"/>
      <c r="D9" s="246"/>
      <c r="E9" s="214"/>
      <c r="F9" s="450"/>
      <c r="G9" s="64"/>
      <c r="H9" s="64"/>
      <c r="I9" s="153"/>
    </row>
    <row r="10" spans="1:13">
      <c r="A10" s="163" t="str">
        <f>'TREASURER''S REPORT JAN ''12'!A10</f>
        <v>BISHOP'S DAY LUNCHEON</v>
      </c>
      <c r="B10" s="44"/>
      <c r="C10" s="244"/>
      <c r="D10" s="246"/>
      <c r="E10" s="214"/>
      <c r="F10" s="14"/>
      <c r="G10" s="64"/>
      <c r="H10" s="64"/>
      <c r="I10" s="153"/>
    </row>
    <row r="11" spans="1:13">
      <c r="A11" s="163" t="str">
        <f>'TREASURER''S REPORT JAN ''12'!A11</f>
        <v>CHAPLAIN'S NIGHT</v>
      </c>
      <c r="B11" s="44"/>
      <c r="C11" s="44"/>
      <c r="D11" s="179"/>
      <c r="E11" s="214"/>
      <c r="F11" s="14"/>
      <c r="G11" s="64"/>
      <c r="H11" s="64"/>
      <c r="I11" s="153"/>
    </row>
    <row r="12" spans="1:13">
      <c r="A12" s="163" t="str">
        <f>'TREASURER''S REPORT JAN ''12'!A12</f>
        <v>CHRISTMAS DINNER</v>
      </c>
      <c r="B12" s="44"/>
      <c r="C12" s="44"/>
      <c r="D12" s="179"/>
      <c r="E12" s="214"/>
      <c r="F12" s="450"/>
      <c r="G12" s="64"/>
      <c r="H12" s="64"/>
      <c r="I12" s="153"/>
    </row>
    <row r="13" spans="1:13">
      <c r="A13" s="163" t="str">
        <f>'TREASURER''S REPORT JAN ''12'!A13</f>
        <v xml:space="preserve">CONVENTION BOOK AD </v>
      </c>
      <c r="B13" s="44"/>
      <c r="C13" s="44"/>
      <c r="D13" s="179"/>
      <c r="E13" s="13"/>
      <c r="F13" s="14"/>
      <c r="G13" s="64"/>
      <c r="H13" s="65"/>
      <c r="I13" s="153"/>
    </row>
    <row r="14" spans="1:13">
      <c r="A14" s="163" t="str">
        <f>'TREASURER''S REPORT JAN ''12'!A14</f>
        <v>CONVENTION RAFFLE</v>
      </c>
      <c r="B14" s="44"/>
      <c r="C14" s="44"/>
      <c r="D14" s="179"/>
      <c r="E14" s="13"/>
      <c r="F14" s="14"/>
      <c r="G14" s="64"/>
      <c r="H14" s="65"/>
      <c r="I14" s="153"/>
    </row>
    <row r="15" spans="1:13">
      <c r="A15" s="163" t="str">
        <f>'TREASURER''S REPORT JAN ''12'!A15</f>
        <v>DAY OF RECOLLECTION</v>
      </c>
      <c r="B15" s="44"/>
      <c r="C15" s="44"/>
      <c r="D15" s="179"/>
      <c r="E15" s="13"/>
      <c r="F15" s="14"/>
      <c r="G15" s="64"/>
      <c r="H15" s="65"/>
      <c r="I15" s="153"/>
    </row>
    <row r="16" spans="1:13">
      <c r="A16" s="163" t="str">
        <f>'TREASURER''S REPORT JAN ''12'!A16</f>
        <v>DISTRICT BBQ</v>
      </c>
      <c r="B16" s="44"/>
      <c r="C16" s="44"/>
      <c r="D16" s="179"/>
      <c r="E16" s="13"/>
      <c r="F16" s="14"/>
      <c r="G16" s="64"/>
      <c r="H16" s="65"/>
      <c r="I16" s="153"/>
    </row>
    <row r="17" spans="1:9">
      <c r="A17" s="163" t="str">
        <f>'TREASURER''S REPORT JAN ''12'!A17</f>
        <v>DISTRICT GOLF TOURNAMENT</v>
      </c>
      <c r="B17" s="44"/>
      <c r="C17" s="44"/>
      <c r="D17" s="179"/>
      <c r="E17" s="13"/>
      <c r="F17" s="14"/>
      <c r="G17" s="64"/>
      <c r="H17" s="65"/>
      <c r="I17" s="153"/>
    </row>
    <row r="18" spans="1:9">
      <c r="A18" s="163" t="str">
        <f>'TREASURER''S REPORT JAN ''12'!A18</f>
        <v>DONATIONS</v>
      </c>
      <c r="B18" s="44"/>
      <c r="C18" s="44"/>
      <c r="D18" s="179"/>
      <c r="E18" s="13"/>
      <c r="F18" s="14"/>
      <c r="G18" s="64"/>
      <c r="H18" s="65"/>
      <c r="I18" s="153"/>
    </row>
    <row r="19" spans="1:9">
      <c r="A19" s="163" t="str">
        <f>'TREASURER''S REPORT JAN ''12'!A19</f>
        <v>HOSPITALITY ROOM REFUND</v>
      </c>
      <c r="B19" s="44"/>
      <c r="C19" s="44"/>
      <c r="D19" s="179"/>
      <c r="E19" s="13"/>
      <c r="F19" s="14"/>
      <c r="G19" s="64"/>
      <c r="H19" s="65"/>
      <c r="I19" s="153"/>
    </row>
    <row r="20" spans="1:9">
      <c r="A20" s="163" t="str">
        <f>'TREASURER''S REPORT JAN ''12'!A20</f>
        <v>INSTALLATION LUNCHEON</v>
      </c>
      <c r="B20" s="44"/>
      <c r="C20" s="44"/>
      <c r="D20" s="179"/>
      <c r="E20" s="13"/>
      <c r="F20" s="14"/>
      <c r="G20" s="64"/>
      <c r="H20" s="65"/>
      <c r="I20" s="153"/>
    </row>
    <row r="21" spans="1:9">
      <c r="A21" s="163" t="str">
        <f>'TREASURER''S REPORT JAN ''12'!A21</f>
        <v>INTEREST</v>
      </c>
      <c r="B21" s="44"/>
      <c r="C21" s="44"/>
      <c r="D21" s="179"/>
      <c r="E21" s="13"/>
      <c r="F21" s="14"/>
      <c r="G21" s="64"/>
      <c r="H21" s="65"/>
      <c r="I21" s="153"/>
    </row>
    <row r="22" spans="1:9">
      <c r="A22" s="163" t="str">
        <f>'TREASURER''S REPORT JAN ''12'!A22</f>
        <v>ITALIAN HARVEST FESTA-Branch 435</v>
      </c>
      <c r="B22" s="44"/>
      <c r="C22" s="44"/>
      <c r="D22" s="179"/>
      <c r="E22" s="13"/>
      <c r="F22" s="14"/>
      <c r="G22" s="64"/>
      <c r="H22" s="65"/>
      <c r="I22" s="153"/>
    </row>
    <row r="23" spans="1:9">
      <c r="A23" s="163" t="str">
        <f>'TREASURER''S REPORT JAN ''12'!A23</f>
        <v>LADY OF PEACE MASS</v>
      </c>
      <c r="B23" s="44"/>
      <c r="C23" s="44"/>
      <c r="D23" s="179"/>
      <c r="E23" s="13"/>
      <c r="F23" s="14"/>
      <c r="G23" s="64"/>
      <c r="H23" s="65"/>
      <c r="I23" s="153"/>
    </row>
    <row r="24" spans="1:9">
      <c r="A24" s="163" t="str">
        <f>'TREASURER''S REPORT JAN ''12'!A24</f>
        <v>LAYETTE</v>
      </c>
      <c r="B24" s="44"/>
      <c r="C24" s="44"/>
      <c r="D24" s="179"/>
      <c r="E24" s="13"/>
      <c r="F24" s="14"/>
      <c r="G24" s="64"/>
      <c r="H24" s="65"/>
      <c r="I24" s="153"/>
    </row>
    <row r="25" spans="1:9">
      <c r="A25" s="163" t="str">
        <f>'TREASURER''S REPORT JAN ''12'!A25</f>
        <v>MEMBER AWARD</v>
      </c>
      <c r="B25" s="44"/>
      <c r="C25" s="44"/>
      <c r="D25" s="179"/>
      <c r="E25" s="13"/>
      <c r="F25" s="14"/>
      <c r="G25" s="64"/>
      <c r="H25" s="65"/>
      <c r="I25" s="153"/>
    </row>
    <row r="26" spans="1:9">
      <c r="A26" s="163" t="str">
        <f>'TREASURER''S REPORT JAN ''12'!A26</f>
        <v>NOVELTIES SALES</v>
      </c>
      <c r="B26" s="44"/>
      <c r="C26" s="44"/>
      <c r="D26" s="179"/>
      <c r="E26" s="13"/>
      <c r="F26" s="14"/>
      <c r="G26" s="64"/>
      <c r="H26" s="65"/>
      <c r="I26" s="153"/>
    </row>
    <row r="27" spans="1:9">
      <c r="A27" s="163" t="str">
        <f>'TREASURER''S REPORT JAN ''12'!A27</f>
        <v>RAFFLE</v>
      </c>
      <c r="B27" s="44"/>
      <c r="C27" s="44"/>
      <c r="D27" s="179"/>
      <c r="E27" s="13"/>
      <c r="F27" s="14"/>
      <c r="G27" s="64"/>
      <c r="H27" s="65"/>
      <c r="I27" s="153"/>
    </row>
    <row r="28" spans="1:9">
      <c r="A28" s="163" t="str">
        <f>'TREASURER''S REPORT JAN ''12'!A28</f>
        <v>RENO TRIP FUNDRAISER</v>
      </c>
      <c r="B28" s="44"/>
      <c r="C28" s="44"/>
      <c r="D28" s="179"/>
      <c r="E28" s="13"/>
      <c r="F28" s="14"/>
      <c r="G28" s="64"/>
      <c r="H28" s="65"/>
      <c r="I28" s="153"/>
    </row>
    <row r="29" spans="1:9">
      <c r="A29" s="163" t="str">
        <f>'TREASURER''S REPORT JAN ''12'!A29</f>
        <v>SEMINARIAN SPONSORSHIP</v>
      </c>
      <c r="B29" s="44"/>
      <c r="C29" s="44"/>
      <c r="D29" s="179"/>
      <c r="E29" s="13"/>
      <c r="F29" s="14"/>
      <c r="G29" s="64"/>
      <c r="H29" s="65"/>
      <c r="I29" s="153"/>
    </row>
    <row r="30" spans="1:9">
      <c r="A30" s="163" t="str">
        <f>'TREASURER''S REPORT JAN ''12'!A30</f>
        <v>SEMINARY BURSE</v>
      </c>
      <c r="B30" s="44"/>
      <c r="C30" s="44"/>
      <c r="D30" s="179"/>
      <c r="E30" s="13"/>
      <c r="F30" s="14"/>
      <c r="G30" s="64"/>
      <c r="H30" s="65"/>
      <c r="I30" s="153"/>
    </row>
    <row r="31" spans="1:9">
      <c r="A31" s="163" t="str">
        <f>'TREASURER''S REPORT JAN ''12'!A31</f>
        <v>SF GIANTS ITALIAN HERITAGE NIGHT</v>
      </c>
      <c r="B31" s="44"/>
      <c r="C31" s="44"/>
      <c r="D31" s="179"/>
      <c r="E31" s="13"/>
      <c r="F31" s="14"/>
      <c r="G31" s="64"/>
      <c r="H31" s="65"/>
      <c r="I31" s="153"/>
    </row>
    <row r="32" spans="1:9">
      <c r="A32" s="163" t="str">
        <f>'TREASURER''S REPORT JAN ''12'!A32</f>
        <v>ST. FRANCES CABRINI FUND</v>
      </c>
      <c r="B32" s="44"/>
      <c r="C32" s="44"/>
      <c r="D32" s="179"/>
      <c r="E32" s="13"/>
      <c r="F32" s="14"/>
      <c r="G32" s="64"/>
      <c r="H32" s="65"/>
      <c r="I32" s="153"/>
    </row>
    <row r="33" spans="1:9">
      <c r="A33" s="163" t="str">
        <f>'TREASURER''S REPORT JAN ''12'!A33</f>
        <v>DISTRICT GT SEED RETURN</v>
      </c>
      <c r="B33" s="44"/>
      <c r="C33" s="44"/>
      <c r="D33" s="179"/>
      <c r="E33" s="13"/>
      <c r="F33" s="14"/>
      <c r="G33" s="64"/>
      <c r="H33" s="65"/>
      <c r="I33" s="153"/>
    </row>
    <row r="34" spans="1:9">
      <c r="A34" s="163">
        <f>'TREASURER''S REPORT JAN ''12'!A34</f>
        <v>0</v>
      </c>
      <c r="B34" s="74"/>
      <c r="C34" s="74"/>
      <c r="D34" s="185"/>
      <c r="E34" s="13"/>
      <c r="F34" s="14"/>
      <c r="G34" s="64"/>
      <c r="H34" s="65"/>
      <c r="I34" s="153"/>
    </row>
    <row r="35" spans="1:9">
      <c r="A35" s="163" t="str">
        <f>'TREASURER''S REPORT JAN ''12'!A35</f>
        <v>VALUE CHECKING SERVICE CHARGE</v>
      </c>
      <c r="B35" s="74"/>
      <c r="C35" s="74"/>
      <c r="D35" s="185"/>
      <c r="E35" s="13"/>
      <c r="F35" s="14"/>
      <c r="G35" s="64"/>
      <c r="H35" s="65"/>
      <c r="I35" s="153"/>
    </row>
    <row r="36" spans="1:9" ht="13" thickBot="1">
      <c r="A36" s="163" t="str">
        <f>'TREASURER''S REPORT JAN ''12'!A36</f>
        <v>OTHER</v>
      </c>
      <c r="B36" s="74"/>
      <c r="C36" s="74"/>
      <c r="D36" s="185"/>
      <c r="E36" s="13"/>
      <c r="F36" s="14"/>
      <c r="G36" s="64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4"/>
      <c r="G37" s="64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4"/>
      <c r="G38" s="64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4"/>
      <c r="G39" s="64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4"/>
      <c r="G40" s="64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4"/>
      <c r="G41" s="64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4"/>
      <c r="G42" s="64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4"/>
      <c r="G43" s="64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4"/>
      <c r="G44" s="64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4"/>
      <c r="G45" s="64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4"/>
      <c r="G46" s="64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4"/>
      <c r="G47" s="64"/>
      <c r="H47" s="65"/>
      <c r="I47" s="153"/>
    </row>
    <row r="48" spans="1:9">
      <c r="A48" s="159" t="s">
        <v>258</v>
      </c>
      <c r="B48" s="77">
        <f>'TREASURER''S REPORT JAN ''12'!B52</f>
        <v>0</v>
      </c>
      <c r="C48" s="77">
        <f>'TREASURER''S REPORT JAN ''12'!C52</f>
        <v>0</v>
      </c>
      <c r="D48" s="183">
        <f>'TREASURER''S REPORT JAN ''12'!D52</f>
        <v>0</v>
      </c>
      <c r="E48" s="13"/>
      <c r="F48" s="14"/>
      <c r="G48" s="64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4"/>
      <c r="G49" s="64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4"/>
      <c r="G50" s="64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4"/>
      <c r="G51" s="64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4"/>
      <c r="G52" s="64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4"/>
      <c r="G53" s="64"/>
      <c r="H53" s="65"/>
      <c r="I53" s="153"/>
    </row>
    <row r="54" spans="1:9">
      <c r="A54" s="12" t="s">
        <v>263</v>
      </c>
      <c r="B54" s="11"/>
      <c r="C54" s="80">
        <f>D52</f>
        <v>0</v>
      </c>
      <c r="D54" s="82">
        <f>SUM(B54-C54)</f>
        <v>0</v>
      </c>
      <c r="E54" s="13"/>
      <c r="F54" s="14"/>
      <c r="G54" s="64"/>
      <c r="H54" s="65"/>
      <c r="I54" s="153"/>
    </row>
    <row r="55" spans="1:9">
      <c r="A55" s="12" t="s">
        <v>91</v>
      </c>
      <c r="B55" s="11"/>
      <c r="C55" s="80">
        <f>B52</f>
        <v>0</v>
      </c>
      <c r="D55" s="82">
        <f>SUM(B55-C55)</f>
        <v>0</v>
      </c>
      <c r="E55" s="13"/>
      <c r="F55" s="14"/>
      <c r="G55" s="64"/>
      <c r="H55" s="65"/>
      <c r="I55" s="153"/>
    </row>
    <row r="56" spans="1:9" ht="13" thickBot="1">
      <c r="A56" s="392" t="s">
        <v>90</v>
      </c>
      <c r="B56" s="282"/>
      <c r="C56" s="81">
        <f>C52</f>
        <v>0</v>
      </c>
      <c r="D56" s="82">
        <f>SUM(B56-C56)</f>
        <v>0</v>
      </c>
      <c r="E56" s="24"/>
      <c r="F56" s="25"/>
      <c r="G56" s="66"/>
      <c r="H56" s="67"/>
      <c r="I56" s="162"/>
    </row>
    <row r="57" spans="1:9" ht="13" thickBot="1">
      <c r="A57" s="158" t="s">
        <v>264</v>
      </c>
      <c r="B57" s="396">
        <f>SUM(B54:B56)</f>
        <v>0</v>
      </c>
      <c r="C57" s="76">
        <f>SUM(C54:C56)</f>
        <v>0</v>
      </c>
      <c r="D57" s="76"/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C40"/>
  <sheetViews>
    <sheetView topLeftCell="A13" workbookViewId="0">
      <selection activeCell="A29" sqref="A29"/>
    </sheetView>
  </sheetViews>
  <sheetFormatPr baseColWidth="10" defaultColWidth="8.83203125" defaultRowHeight="12"/>
  <cols>
    <col min="1" max="1" width="23" customWidth="1"/>
    <col min="2" max="2" width="31.33203125" customWidth="1"/>
    <col min="3" max="3" width="14.5" customWidth="1"/>
  </cols>
  <sheetData>
    <row r="1" spans="1:3" ht="15">
      <c r="A1" s="115" t="s">
        <v>30</v>
      </c>
    </row>
    <row r="2" spans="1:3" ht="15">
      <c r="A2" s="115" t="s">
        <v>163</v>
      </c>
    </row>
    <row r="3" spans="1:3" ht="15">
      <c r="A3" s="550">
        <v>201</v>
      </c>
    </row>
    <row r="4" spans="1:3" ht="15">
      <c r="A4" s="115"/>
      <c r="B4" s="115"/>
    </row>
    <row r="5" spans="1:3" ht="15">
      <c r="A5" s="115" t="s">
        <v>78</v>
      </c>
      <c r="B5" s="551" t="s">
        <v>79</v>
      </c>
    </row>
    <row r="6" spans="1:3" ht="15">
      <c r="A6" s="115" t="s">
        <v>80</v>
      </c>
      <c r="B6" s="115"/>
    </row>
    <row r="7" spans="1:3" ht="15">
      <c r="A7" s="115" t="s">
        <v>81</v>
      </c>
      <c r="B7" s="115"/>
    </row>
    <row r="8" spans="1:3" ht="15">
      <c r="A8" s="115" t="s">
        <v>82</v>
      </c>
      <c r="B8" s="115"/>
    </row>
    <row r="9" spans="1:3" ht="15">
      <c r="A9" s="115"/>
      <c r="B9" s="115"/>
    </row>
    <row r="10" spans="1:3" ht="15">
      <c r="A10" s="115" t="s">
        <v>83</v>
      </c>
      <c r="B10" s="115"/>
    </row>
    <row r="11" spans="1:3" ht="15">
      <c r="A11" s="552" t="s">
        <v>84</v>
      </c>
      <c r="B11" s="115"/>
    </row>
    <row r="12" spans="1:3" ht="15">
      <c r="A12" s="552" t="s">
        <v>85</v>
      </c>
      <c r="B12" s="115"/>
    </row>
    <row r="13" spans="1:3" ht="15">
      <c r="A13" s="552" t="s">
        <v>86</v>
      </c>
      <c r="B13" s="115"/>
      <c r="C13" s="115"/>
    </row>
    <row r="15" spans="1:3" ht="15">
      <c r="A15" s="115" t="s">
        <v>0</v>
      </c>
      <c r="B15" s="115"/>
    </row>
    <row r="16" spans="1:3" ht="15">
      <c r="A16" s="115" t="s">
        <v>78</v>
      </c>
      <c r="B16" s="551" t="s">
        <v>1</v>
      </c>
      <c r="C16" s="553"/>
    </row>
    <row r="17" spans="1:3" ht="15">
      <c r="A17" s="115" t="s">
        <v>80</v>
      </c>
      <c r="B17" s="115"/>
    </row>
    <row r="18" spans="1:3" ht="15">
      <c r="A18" s="115" t="s">
        <v>2</v>
      </c>
      <c r="B18" s="115"/>
      <c r="C18" s="115"/>
    </row>
    <row r="19" spans="1:3" ht="15">
      <c r="A19" s="115" t="s">
        <v>82</v>
      </c>
      <c r="B19" s="115"/>
      <c r="C19" s="115"/>
    </row>
    <row r="21" spans="1:3" ht="15">
      <c r="A21" s="552"/>
      <c r="B21" s="115"/>
      <c r="C21" s="115"/>
    </row>
    <row r="22" spans="1:3" ht="15">
      <c r="A22" s="552"/>
      <c r="B22" s="115"/>
      <c r="C22" s="115"/>
    </row>
    <row r="23" spans="1:3" ht="15">
      <c r="A23" s="552"/>
      <c r="B23" s="115"/>
      <c r="C23" s="115"/>
    </row>
    <row r="24" spans="1:3" ht="15">
      <c r="A24" s="115"/>
      <c r="B24" s="551"/>
      <c r="C24" s="115"/>
    </row>
    <row r="25" spans="1:3" ht="15">
      <c r="A25" s="115"/>
      <c r="B25" s="554"/>
      <c r="C25" s="115"/>
    </row>
    <row r="26" spans="1:3" ht="15">
      <c r="A26" s="115"/>
      <c r="B26" s="555"/>
      <c r="C26" s="115"/>
    </row>
    <row r="28" spans="1:3">
      <c r="A28" s="448"/>
    </row>
    <row r="29" spans="1:3" ht="15">
      <c r="A29" s="115"/>
      <c r="B29" s="21" t="s">
        <v>234</v>
      </c>
      <c r="C29" s="21"/>
    </row>
    <row r="30" spans="1:3" ht="15">
      <c r="A30" s="115"/>
      <c r="B30" s="115" t="s">
        <v>3</v>
      </c>
      <c r="C30" s="556"/>
    </row>
    <row r="31" spans="1:3" ht="16" thickBot="1">
      <c r="A31" s="115"/>
      <c r="B31" s="115" t="s">
        <v>245</v>
      </c>
      <c r="C31" s="557"/>
    </row>
    <row r="32" spans="1:3" ht="16" thickTop="1">
      <c r="B32" s="96" t="s">
        <v>246</v>
      </c>
      <c r="C32" s="553">
        <f>SUM(C30:C31)</f>
        <v>0</v>
      </c>
    </row>
    <row r="33" spans="1:3" ht="15">
      <c r="B33" s="115"/>
    </row>
    <row r="34" spans="1:3" ht="15">
      <c r="B34" s="21" t="s">
        <v>236</v>
      </c>
      <c r="C34" s="448"/>
    </row>
    <row r="35" spans="1:3" ht="15">
      <c r="B35" s="209" t="s">
        <v>281</v>
      </c>
      <c r="C35" s="558"/>
    </row>
    <row r="36" spans="1:3" ht="15">
      <c r="B36" s="209" t="s">
        <v>179</v>
      </c>
      <c r="C36" s="558"/>
    </row>
    <row r="37" spans="1:3" ht="16" thickBot="1">
      <c r="B37" s="209" t="s">
        <v>185</v>
      </c>
      <c r="C37" s="557"/>
    </row>
    <row r="38" spans="1:3" ht="16" thickTop="1">
      <c r="B38" s="96" t="s">
        <v>283</v>
      </c>
      <c r="C38" s="558">
        <f>SUM(C35:C37)</f>
        <v>0</v>
      </c>
    </row>
    <row r="39" spans="1:3" ht="15">
      <c r="A39" s="115"/>
      <c r="B39" s="96"/>
      <c r="C39" s="379"/>
    </row>
    <row r="40" spans="1:3" ht="15">
      <c r="A40" s="115"/>
      <c r="B40" s="96" t="s">
        <v>4</v>
      </c>
      <c r="C40" s="553">
        <f>SUM(C32-C38)</f>
        <v>0</v>
      </c>
    </row>
  </sheetData>
  <hyperlinks>
    <hyperlink ref="B5" r:id="rId1"/>
    <hyperlink ref="B16" r:id="rId2"/>
  </hyperlinks>
  <pageMargins left="0.5" right="0.25" top="0.75" bottom="0.25" header="0.3" footer="0.3"/>
  <headerFooter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31" workbookViewId="0">
      <selection activeCell="B54" sqref="B54:B56"/>
    </sheetView>
  </sheetViews>
  <sheetFormatPr baseColWidth="10" defaultColWidth="8.83203125" defaultRowHeight="12"/>
  <cols>
    <col min="1" max="1" width="39.33203125" customWidth="1"/>
    <col min="2" max="2" width="16.33203125" customWidth="1"/>
    <col min="3" max="3" width="14.1640625" customWidth="1"/>
    <col min="4" max="4" width="11.83203125" bestFit="1" customWidth="1"/>
    <col min="5" max="5" width="7.6640625" customWidth="1"/>
    <col min="6" max="6" width="44.6640625" customWidth="1"/>
    <col min="7" max="7" width="16.33203125" bestFit="1" customWidth="1"/>
    <col min="8" max="8" width="14.1640625" bestFit="1" customWidth="1"/>
    <col min="9" max="9" width="10.33203125" bestFit="1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23</v>
      </c>
      <c r="I5" s="8" t="s">
        <v>240</v>
      </c>
    </row>
    <row r="6" spans="1:13" ht="13" thickBot="1">
      <c r="A6" s="70"/>
      <c r="B6" s="9" t="s">
        <v>242</v>
      </c>
      <c r="C6" s="9" t="s">
        <v>242</v>
      </c>
      <c r="D6" s="9" t="s">
        <v>242</v>
      </c>
      <c r="E6" s="8" t="s">
        <v>243</v>
      </c>
      <c r="F6" s="70" t="s">
        <v>244</v>
      </c>
      <c r="G6" s="9" t="s">
        <v>242</v>
      </c>
      <c r="H6" s="9" t="s">
        <v>242</v>
      </c>
      <c r="I6" s="9" t="s">
        <v>242</v>
      </c>
    </row>
    <row r="7" spans="1:13">
      <c r="A7" s="147" t="str">
        <f>'TREASURER''S REPORT JAN ''12'!A7</f>
        <v>A DAY AT THE RACES</v>
      </c>
      <c r="B7" s="148"/>
      <c r="C7" s="243"/>
      <c r="D7" s="245"/>
      <c r="E7" s="99"/>
      <c r="F7" s="452"/>
      <c r="G7" s="559"/>
      <c r="H7" s="150"/>
      <c r="I7" s="151"/>
    </row>
    <row r="8" spans="1:13">
      <c r="A8" s="163" t="str">
        <f>'TREASURER''S REPORT JAN ''12'!A8</f>
        <v>A DAY AT THE RACES 2</v>
      </c>
      <c r="B8" s="44"/>
      <c r="C8" s="244"/>
      <c r="D8" s="246"/>
      <c r="E8" s="214"/>
      <c r="F8" s="452"/>
      <c r="G8" s="456"/>
      <c r="H8" s="65"/>
      <c r="I8" s="153"/>
    </row>
    <row r="9" spans="1:13">
      <c r="A9" s="163" t="str">
        <f>'TREASURER''S REPORT JAN ''12'!A9</f>
        <v>BAR TIPS</v>
      </c>
      <c r="B9" s="44"/>
      <c r="C9" s="244"/>
      <c r="D9" s="246"/>
      <c r="E9" s="214"/>
      <c r="F9" s="452"/>
      <c r="G9" s="456"/>
      <c r="H9" s="65"/>
      <c r="I9" s="153"/>
    </row>
    <row r="10" spans="1:13">
      <c r="A10" s="163" t="str">
        <f>'TREASURER''S REPORT JAN ''12'!A10</f>
        <v>BISHOP'S DAY LUNCHEON</v>
      </c>
      <c r="B10" s="44"/>
      <c r="C10" s="244"/>
      <c r="D10" s="246"/>
      <c r="E10" s="451"/>
      <c r="F10" s="452"/>
      <c r="G10" s="143"/>
      <c r="H10" s="65"/>
      <c r="I10" s="153"/>
    </row>
    <row r="11" spans="1:13">
      <c r="A11" s="163" t="str">
        <f>'TREASURER''S REPORT JAN ''12'!A11</f>
        <v>CHAPLAIN'S NIGHT</v>
      </c>
      <c r="B11" s="44"/>
      <c r="C11" s="44"/>
      <c r="D11" s="179"/>
      <c r="E11" s="214"/>
      <c r="F11" s="452"/>
      <c r="G11" s="560"/>
      <c r="H11" s="65"/>
      <c r="I11" s="153"/>
    </row>
    <row r="12" spans="1:13">
      <c r="A12" s="163" t="str">
        <f>'TREASURER''S REPORT JAN ''12'!A12</f>
        <v>CHRISTMAS DINNER</v>
      </c>
      <c r="B12" s="44"/>
      <c r="C12" s="44"/>
      <c r="D12" s="179"/>
      <c r="E12" s="13"/>
      <c r="F12" s="130"/>
      <c r="G12" s="143"/>
      <c r="H12" s="65"/>
      <c r="I12" s="153"/>
    </row>
    <row r="13" spans="1:13">
      <c r="A13" s="163" t="str">
        <f>'TREASURER''S REPORT JAN ''12'!A13</f>
        <v xml:space="preserve">CONVENTION BOOK AD </v>
      </c>
      <c r="B13" s="44"/>
      <c r="C13" s="44"/>
      <c r="D13" s="179"/>
      <c r="E13" s="13"/>
      <c r="F13" s="130"/>
      <c r="G13" s="143"/>
      <c r="H13" s="65"/>
      <c r="I13" s="153"/>
    </row>
    <row r="14" spans="1:13">
      <c r="A14" s="163" t="str">
        <f>'TREASURER''S REPORT JAN ''12'!A14</f>
        <v>CONVENTION RAFFLE</v>
      </c>
      <c r="B14" s="44"/>
      <c r="C14" s="44"/>
      <c r="D14" s="179"/>
      <c r="E14" s="13"/>
      <c r="F14" s="130"/>
      <c r="G14" s="143"/>
      <c r="H14" s="65"/>
      <c r="I14" s="153"/>
    </row>
    <row r="15" spans="1:13">
      <c r="A15" s="163" t="str">
        <f>'TREASURER''S REPORT JAN ''12'!A15</f>
        <v>DAY OF RECOLLECTION</v>
      </c>
      <c r="B15" s="44"/>
      <c r="C15" s="44"/>
      <c r="D15" s="179"/>
      <c r="E15" s="370"/>
      <c r="F15" s="130"/>
      <c r="G15" s="561"/>
      <c r="H15" s="65"/>
      <c r="I15" s="153"/>
    </row>
    <row r="16" spans="1:13">
      <c r="A16" s="163" t="str">
        <f>'TREASURER''S REPORT JAN ''12'!A16</f>
        <v>DISTRICT BBQ</v>
      </c>
      <c r="B16" s="44"/>
      <c r="C16" s="44"/>
      <c r="D16" s="179"/>
      <c r="E16" s="370"/>
      <c r="F16" s="130"/>
      <c r="G16" s="561"/>
      <c r="H16" s="65"/>
      <c r="I16" s="153"/>
    </row>
    <row r="17" spans="1:9">
      <c r="A17" s="163" t="str">
        <f>'TREASURER''S REPORT JAN ''12'!A17</f>
        <v>DISTRICT GOLF TOURNAMENT</v>
      </c>
      <c r="B17" s="44"/>
      <c r="C17" s="44"/>
      <c r="D17" s="179"/>
      <c r="E17" s="370"/>
      <c r="F17" s="130"/>
      <c r="G17" s="561"/>
      <c r="H17" s="65"/>
      <c r="I17" s="153"/>
    </row>
    <row r="18" spans="1:9">
      <c r="A18" s="163" t="str">
        <f>'TREASURER''S REPORT JAN ''12'!A18</f>
        <v>DONATIONS</v>
      </c>
      <c r="B18" s="44"/>
      <c r="C18" s="44"/>
      <c r="D18" s="179"/>
      <c r="E18" s="370"/>
      <c r="F18" s="130"/>
      <c r="G18" s="143"/>
      <c r="H18" s="65"/>
      <c r="I18" s="153"/>
    </row>
    <row r="19" spans="1:9">
      <c r="A19" s="163" t="str">
        <f>'TREASURER''S REPORT JAN ''12'!A19</f>
        <v>HOSPITALITY ROOM REFUND</v>
      </c>
      <c r="B19" s="44"/>
      <c r="C19" s="44"/>
      <c r="D19" s="179"/>
      <c r="E19" s="152"/>
      <c r="F19" s="173"/>
      <c r="G19" s="143"/>
      <c r="H19" s="65"/>
      <c r="I19" s="153"/>
    </row>
    <row r="20" spans="1:9">
      <c r="A20" s="163" t="str">
        <f>'TREASURER''S REPORT JAN ''12'!A20</f>
        <v>INSTALLATION LUNCHEON</v>
      </c>
      <c r="B20" s="44"/>
      <c r="C20" s="44"/>
      <c r="D20" s="179"/>
      <c r="E20" s="13"/>
      <c r="F20" s="130"/>
      <c r="G20" s="143"/>
      <c r="H20" s="65"/>
      <c r="I20" s="153"/>
    </row>
    <row r="21" spans="1:9">
      <c r="A21" s="163" t="str">
        <f>'TREASURER''S REPORT JAN ''12'!A21</f>
        <v>INTEREST</v>
      </c>
      <c r="B21" s="44">
        <v>0</v>
      </c>
      <c r="C21" s="44"/>
      <c r="D21" s="179"/>
      <c r="E21" s="13"/>
      <c r="F21" s="130"/>
      <c r="G21" s="143"/>
      <c r="H21" s="65"/>
      <c r="I21" s="153"/>
    </row>
    <row r="22" spans="1:9">
      <c r="A22" s="163" t="str">
        <f>'TREASURER''S REPORT JAN ''12'!A22</f>
        <v>ITALIAN HARVEST FESTA-Branch 435</v>
      </c>
      <c r="B22" s="44"/>
      <c r="C22" s="44"/>
      <c r="D22" s="179"/>
      <c r="E22" s="13"/>
      <c r="F22" s="130"/>
      <c r="G22" s="143"/>
      <c r="H22" s="65"/>
      <c r="I22" s="153"/>
    </row>
    <row r="23" spans="1:9">
      <c r="A23" s="163" t="str">
        <f>'TREASURER''S REPORT JAN ''12'!A23</f>
        <v>LADY OF PEACE MASS</v>
      </c>
      <c r="B23" s="44"/>
      <c r="C23" s="44"/>
      <c r="D23" s="179"/>
      <c r="E23" s="13"/>
      <c r="F23" s="130"/>
      <c r="G23" s="143"/>
      <c r="H23" s="65"/>
      <c r="I23" s="153"/>
    </row>
    <row r="24" spans="1:9">
      <c r="A24" s="163" t="str">
        <f>'TREASURER''S REPORT JAN ''12'!A24</f>
        <v>LAYETTE</v>
      </c>
      <c r="B24" s="44"/>
      <c r="C24" s="44"/>
      <c r="D24" s="179"/>
      <c r="E24" s="13"/>
      <c r="F24" s="130"/>
      <c r="G24" s="143"/>
      <c r="H24" s="65"/>
      <c r="I24" s="153"/>
    </row>
    <row r="25" spans="1:9">
      <c r="A25" s="163" t="str">
        <f>'TREASURER''S REPORT JAN ''12'!A25</f>
        <v>MEMBER AWARD</v>
      </c>
      <c r="B25" s="44"/>
      <c r="C25" s="44"/>
      <c r="D25" s="179"/>
      <c r="E25" s="13"/>
      <c r="F25" s="130"/>
      <c r="G25" s="143"/>
      <c r="H25" s="65"/>
      <c r="I25" s="153"/>
    </row>
    <row r="26" spans="1:9">
      <c r="A26" s="163" t="str">
        <f>'TREASURER''S REPORT JAN ''12'!A26</f>
        <v>NOVELTIES SALES</v>
      </c>
      <c r="B26" s="44"/>
      <c r="C26" s="44"/>
      <c r="D26" s="179"/>
      <c r="E26" s="13"/>
      <c r="F26" s="130"/>
      <c r="G26" s="143"/>
      <c r="H26" s="65"/>
      <c r="I26" s="153"/>
    </row>
    <row r="27" spans="1:9">
      <c r="A27" s="163" t="str">
        <f>'TREASURER''S REPORT JAN ''12'!A27</f>
        <v>RAFFLE</v>
      </c>
      <c r="B27" s="44"/>
      <c r="C27" s="44"/>
      <c r="D27" s="179"/>
      <c r="E27" s="13"/>
      <c r="F27" s="130"/>
      <c r="G27" s="143"/>
      <c r="H27" s="65"/>
      <c r="I27" s="153"/>
    </row>
    <row r="28" spans="1:9">
      <c r="A28" s="163" t="str">
        <f>'TREASURER''S REPORT JAN ''12'!A28</f>
        <v>RENO TRIP FUNDRAISER</v>
      </c>
      <c r="B28" s="44"/>
      <c r="C28" s="44"/>
      <c r="D28" s="179"/>
      <c r="E28" s="13"/>
      <c r="F28" s="130"/>
      <c r="G28" s="143"/>
      <c r="H28" s="65"/>
      <c r="I28" s="153"/>
    </row>
    <row r="29" spans="1:9">
      <c r="A29" s="163" t="str">
        <f>'TREASURER''S REPORT JAN ''12'!A29</f>
        <v>SEMINARIAN SPONSORSHIP</v>
      </c>
      <c r="B29" s="44"/>
      <c r="C29" s="44"/>
      <c r="D29" s="179"/>
      <c r="E29" s="13"/>
      <c r="F29" s="130"/>
      <c r="G29" s="143"/>
      <c r="H29" s="65"/>
      <c r="I29" s="153"/>
    </row>
    <row r="30" spans="1:9">
      <c r="A30" s="163" t="str">
        <f>'TREASURER''S REPORT JAN ''12'!A30</f>
        <v>SEMINARY BURSE</v>
      </c>
      <c r="B30" s="44"/>
      <c r="C30" s="44"/>
      <c r="D30" s="179"/>
      <c r="E30" s="13"/>
      <c r="F30" s="130"/>
      <c r="G30" s="143"/>
      <c r="H30" s="65"/>
      <c r="I30" s="153"/>
    </row>
    <row r="31" spans="1:9">
      <c r="A31" s="163" t="str">
        <f>'TREASURER''S REPORT JAN ''12'!A31</f>
        <v>SF GIANTS ITALIAN HERITAGE NIGHT</v>
      </c>
      <c r="B31" s="44"/>
      <c r="C31" s="44"/>
      <c r="D31" s="179"/>
      <c r="E31" s="13"/>
      <c r="F31" s="130"/>
      <c r="G31" s="143"/>
      <c r="H31" s="65"/>
      <c r="I31" s="153"/>
    </row>
    <row r="32" spans="1:9">
      <c r="A32" s="163" t="str">
        <f>'TREASURER''S REPORT JAN ''12'!A32</f>
        <v>ST. FRANCES CABRINI FUND</v>
      </c>
      <c r="B32" s="44"/>
      <c r="C32" s="44"/>
      <c r="D32" s="179"/>
      <c r="E32" s="13"/>
      <c r="F32" s="130"/>
      <c r="G32" s="143"/>
      <c r="H32" s="65"/>
      <c r="I32" s="153"/>
    </row>
    <row r="33" spans="1:9">
      <c r="A33" s="163" t="str">
        <f>'TREASURER''S REPORT JAN ''12'!A33</f>
        <v>DISTRICT GT SEED RETURN</v>
      </c>
      <c r="B33" s="44"/>
      <c r="C33" s="44"/>
      <c r="D33" s="179"/>
      <c r="E33" s="13"/>
      <c r="F33" s="130"/>
      <c r="G33" s="143"/>
      <c r="H33" s="65"/>
      <c r="I33" s="153"/>
    </row>
    <row r="34" spans="1:9">
      <c r="A34" s="163">
        <f>'TREASURER''S REPORT JAN ''12'!A34</f>
        <v>0</v>
      </c>
      <c r="B34" s="74"/>
      <c r="C34" s="74"/>
      <c r="D34" s="185"/>
      <c r="E34" s="13"/>
      <c r="F34" s="130"/>
      <c r="G34" s="143"/>
      <c r="H34" s="65"/>
      <c r="I34" s="153"/>
    </row>
    <row r="35" spans="1:9">
      <c r="A35" s="163" t="str">
        <f>'TREASURER''S REPORT JAN ''12'!A35</f>
        <v>VALUE CHECKING SERVICE CHARGE</v>
      </c>
      <c r="B35" s="74"/>
      <c r="C35" s="74"/>
      <c r="D35" s="185"/>
      <c r="E35" s="13"/>
      <c r="F35" s="130"/>
      <c r="G35" s="143"/>
      <c r="H35" s="65"/>
      <c r="I35" s="153"/>
    </row>
    <row r="36" spans="1:9" ht="13" thickBot="1">
      <c r="A36" s="163" t="str">
        <f>'TREASURER''S REPORT JAN ''12'!A36</f>
        <v>OTHER</v>
      </c>
      <c r="B36" s="74"/>
      <c r="C36" s="74"/>
      <c r="D36" s="185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FEB ''12'!B52</f>
        <v>0</v>
      </c>
      <c r="C48" s="77">
        <f>'TREASURER''S REPORT FEB ''12'!C52</f>
        <v>0</v>
      </c>
      <c r="D48" s="183">
        <f>'TREASURER''S REPORT FEB ''12'!D52</f>
        <v>0</v>
      </c>
      <c r="E48" s="13"/>
      <c r="F48" s="13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399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398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2" t="s">
        <v>91</v>
      </c>
      <c r="B55" s="398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392" t="s">
        <v>90</v>
      </c>
      <c r="B56" s="133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397">
        <f>SUM(B54:B56)</f>
        <v>0</v>
      </c>
      <c r="C57" s="76">
        <f>SUM(C54:C56)</f>
        <v>0</v>
      </c>
      <c r="D57" s="76">
        <f>SUM(D54:D56)</f>
        <v>0</v>
      </c>
      <c r="E57" s="26"/>
      <c r="F57" s="373" t="s">
        <v>283</v>
      </c>
      <c r="G57" s="372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workbookViewId="0">
      <pane xSplit="1" ySplit="6" topLeftCell="B34" activePane="bottomRight" state="frozen"/>
      <selection pane="topRight"/>
      <selection pane="bottomLeft"/>
      <selection pane="bottomRight" activeCell="B54" sqref="B54:B56"/>
    </sheetView>
  </sheetViews>
  <sheetFormatPr baseColWidth="10" defaultColWidth="8.83203125" defaultRowHeight="12"/>
  <cols>
    <col min="1" max="1" width="39.83203125" customWidth="1"/>
    <col min="2" max="2" width="17.33203125" customWidth="1"/>
    <col min="3" max="3" width="14.1640625" customWidth="1"/>
    <col min="4" max="4" width="11.6640625" customWidth="1"/>
    <col min="5" max="5" width="7.6640625" customWidth="1"/>
    <col min="6" max="6" width="32.6640625" bestFit="1" customWidth="1"/>
    <col min="7" max="7" width="16.33203125" bestFit="1" customWidth="1"/>
    <col min="8" max="8" width="14.1640625" bestFit="1" customWidth="1"/>
    <col min="9" max="9" width="9.83203125" bestFit="1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70"/>
      <c r="B6" s="9" t="s">
        <v>242</v>
      </c>
      <c r="C6" s="9" t="s">
        <v>242</v>
      </c>
      <c r="D6" s="9" t="s">
        <v>242</v>
      </c>
      <c r="E6" s="8" t="s">
        <v>243</v>
      </c>
      <c r="F6" s="8" t="s">
        <v>244</v>
      </c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99">
        <v>1655</v>
      </c>
      <c r="F7" s="12" t="s">
        <v>5</v>
      </c>
      <c r="G7" s="169"/>
      <c r="H7" s="150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12"/>
      <c r="G8" s="143"/>
      <c r="H8" s="65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99"/>
      <c r="F9" s="12"/>
      <c r="G9" s="143"/>
      <c r="H9" s="65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12"/>
      <c r="G10" s="143"/>
      <c r="H10" s="65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13"/>
      <c r="F11" s="12"/>
      <c r="G11" s="143"/>
      <c r="H11" s="65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370"/>
      <c r="F12" s="14"/>
      <c r="G12" s="64"/>
      <c r="H12" s="65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370"/>
      <c r="F13" s="14"/>
      <c r="G13" s="143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13"/>
      <c r="F14" s="130"/>
      <c r="G14" s="143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13"/>
      <c r="F15" s="130"/>
      <c r="G15" s="143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13"/>
      <c r="F16" s="130"/>
      <c r="G16" s="143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13"/>
      <c r="F17" s="130"/>
      <c r="G17" s="143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13"/>
      <c r="F18" s="130"/>
      <c r="G18" s="143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13"/>
      <c r="F19" s="130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"/>
      <c r="F22" s="130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MAR ''12'!B52</f>
        <v>0</v>
      </c>
      <c r="C48" s="77">
        <f>'TREASURER''S REPORT MAR ''12'!C52</f>
        <v>0</v>
      </c>
      <c r="D48" s="183">
        <f>'TREASURER''S REPORT MAR ''12'!D52</f>
        <v>0</v>
      </c>
      <c r="E48" s="13"/>
      <c r="F48" s="13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11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2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392" t="s">
        <v>90</v>
      </c>
      <c r="B56" s="104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127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workbookViewId="0">
      <pane xSplit="1" ySplit="6" topLeftCell="B7" activePane="bottomRight" state="frozen"/>
      <selection pane="topRight"/>
      <selection pane="bottomLeft"/>
      <selection pane="bottomRight" activeCell="B54" sqref="B54:B56"/>
    </sheetView>
  </sheetViews>
  <sheetFormatPr baseColWidth="10" defaultColWidth="8.83203125" defaultRowHeight="12"/>
  <cols>
    <col min="1" max="1" width="39.6640625" customWidth="1"/>
    <col min="2" max="2" width="17.33203125" customWidth="1"/>
    <col min="3" max="3" width="14.1640625" customWidth="1"/>
    <col min="4" max="4" width="11.5" customWidth="1"/>
    <col min="5" max="5" width="7.6640625" customWidth="1"/>
    <col min="6" max="6" width="32.83203125" customWidth="1"/>
    <col min="7" max="7" width="16.33203125" bestFit="1" customWidth="1"/>
    <col min="8" max="8" width="14.1640625" bestFit="1" customWidth="1"/>
    <col min="9" max="9" width="10.33203125" bestFit="1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70"/>
      <c r="B6" s="9" t="s">
        <v>242</v>
      </c>
      <c r="C6" s="9" t="s">
        <v>242</v>
      </c>
      <c r="D6" s="9" t="s">
        <v>242</v>
      </c>
      <c r="E6" s="9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12"/>
      <c r="F7" s="12"/>
      <c r="G7" s="453"/>
      <c r="H7" s="463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49"/>
      <c r="G8" s="454"/>
      <c r="H8" s="393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99"/>
      <c r="F9" s="12"/>
      <c r="G9" s="454"/>
      <c r="H9" s="393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449"/>
      <c r="G10" s="454"/>
      <c r="H10" s="393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99"/>
      <c r="F11" s="449"/>
      <c r="G11" s="454"/>
      <c r="H11" s="393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12"/>
      <c r="F12" s="449"/>
      <c r="G12" s="454"/>
      <c r="H12" s="393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12"/>
      <c r="F13" s="449"/>
      <c r="G13" s="454"/>
      <c r="H13" s="393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449"/>
      <c r="G14" s="455"/>
      <c r="H14" s="393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99"/>
      <c r="F15" s="12"/>
      <c r="G15" s="456"/>
      <c r="H15" s="393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99"/>
      <c r="F16" s="449"/>
      <c r="G16" s="456"/>
      <c r="H16" s="393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12"/>
      <c r="F17" s="449"/>
      <c r="G17" s="456"/>
      <c r="H17" s="393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575"/>
      <c r="F18" s="452"/>
      <c r="G18" s="456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575"/>
      <c r="F19" s="130"/>
      <c r="G19" s="456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575"/>
      <c r="F20" s="130"/>
      <c r="G20" s="456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575"/>
      <c r="F21" s="452"/>
      <c r="G21" s="456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1"/>
      <c r="F22" s="130"/>
      <c r="G22" s="456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1"/>
      <c r="F23" s="130"/>
      <c r="G23" s="456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1"/>
      <c r="F24" s="130"/>
      <c r="G24" s="456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1"/>
      <c r="F25" s="130"/>
      <c r="G25" s="456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1"/>
      <c r="F26" s="130"/>
      <c r="G26" s="456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1"/>
      <c r="F27" s="130"/>
      <c r="G27" s="456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1"/>
      <c r="F28" s="130"/>
      <c r="G28" s="456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1"/>
      <c r="F29" s="130"/>
      <c r="G29" s="456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1"/>
      <c r="F30" s="130"/>
      <c r="G30" s="456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1"/>
      <c r="F31" s="130"/>
      <c r="G31" s="456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1"/>
      <c r="F32" s="130"/>
      <c r="G32" s="456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1"/>
      <c r="F33" s="130"/>
      <c r="G33" s="456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1"/>
      <c r="F34" s="130"/>
      <c r="G34" s="456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1"/>
      <c r="F35" s="130"/>
      <c r="G35" s="456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1"/>
      <c r="F36" s="130"/>
      <c r="G36" s="456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456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456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456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456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456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456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456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456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456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456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456"/>
      <c r="H47" s="65"/>
      <c r="I47" s="153"/>
    </row>
    <row r="48" spans="1:9">
      <c r="A48" s="159" t="s">
        <v>258</v>
      </c>
      <c r="B48" s="77">
        <f>'TREASURER''S REPORT APR ''12'!B52</f>
        <v>0</v>
      </c>
      <c r="C48" s="77">
        <f>'TREASURER''S REPORT APR ''12'!C52</f>
        <v>0</v>
      </c>
      <c r="D48" s="183">
        <f>'TREASURER''S REPORT APR ''12'!D52</f>
        <v>0</v>
      </c>
      <c r="E48" s="13"/>
      <c r="F48" s="130"/>
      <c r="G48" s="456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456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456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456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456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456"/>
      <c r="H53" s="65"/>
      <c r="I53" s="153"/>
    </row>
    <row r="54" spans="1:9">
      <c r="A54" s="12" t="s">
        <v>263</v>
      </c>
      <c r="B54" s="11"/>
      <c r="C54" s="80">
        <f>D52</f>
        <v>0</v>
      </c>
      <c r="D54" s="82">
        <f>SUM(B54-C54)</f>
        <v>0</v>
      </c>
      <c r="E54" s="13"/>
      <c r="F54" s="130"/>
      <c r="G54" s="456"/>
      <c r="H54" s="65"/>
      <c r="I54" s="153"/>
    </row>
    <row r="55" spans="1:9">
      <c r="A55" s="12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456"/>
      <c r="H55" s="65"/>
      <c r="I55" s="153"/>
    </row>
    <row r="56" spans="1:9" ht="13" thickBot="1">
      <c r="A56" s="392" t="s">
        <v>90</v>
      </c>
      <c r="B56" s="104"/>
      <c r="C56" s="81">
        <f>C52</f>
        <v>0</v>
      </c>
      <c r="D56" s="82">
        <f>SUM(B56-C56)</f>
        <v>0</v>
      </c>
      <c r="E56" s="24"/>
      <c r="F56" s="168"/>
      <c r="G56" s="457"/>
      <c r="H56" s="171"/>
      <c r="I56" s="172"/>
    </row>
    <row r="57" spans="1:9" ht="13" thickBot="1">
      <c r="A57" s="158" t="s">
        <v>264</v>
      </c>
      <c r="B57" s="205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workbookViewId="0">
      <pane xSplit="1" ySplit="6" topLeftCell="B37" activePane="bottomRight" state="frozen"/>
      <selection pane="topRight"/>
      <selection pane="bottomLeft"/>
      <selection pane="bottomRight" activeCell="B54" sqref="B54:B56"/>
    </sheetView>
  </sheetViews>
  <sheetFormatPr baseColWidth="10" defaultColWidth="8.83203125" defaultRowHeight="12"/>
  <cols>
    <col min="1" max="1" width="40.1640625" customWidth="1"/>
    <col min="2" max="2" width="17.33203125" customWidth="1"/>
    <col min="3" max="3" width="14.1640625" customWidth="1"/>
    <col min="4" max="4" width="11.83203125" bestFit="1" customWidth="1"/>
    <col min="5" max="5" width="7.5" bestFit="1" customWidth="1"/>
    <col min="6" max="6" width="38.33203125" bestFit="1" customWidth="1"/>
    <col min="7" max="7" width="16.33203125" bestFit="1" customWidth="1"/>
    <col min="8" max="8" width="10.83203125" bestFit="1" customWidth="1"/>
    <col min="9" max="9" width="12.16406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9"/>
      <c r="B6" s="9" t="s">
        <v>242</v>
      </c>
      <c r="C6" s="9" t="s">
        <v>242</v>
      </c>
      <c r="D6" s="9" t="s">
        <v>242</v>
      </c>
      <c r="E6" s="9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99"/>
      <c r="F7" s="452"/>
      <c r="G7" s="169"/>
      <c r="H7" s="393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49"/>
      <c r="G8" s="143"/>
      <c r="H8" s="393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12"/>
      <c r="F9" s="12"/>
      <c r="G9" s="143"/>
      <c r="H9" s="393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12"/>
      <c r="F10" s="12"/>
      <c r="G10" s="143"/>
      <c r="H10" s="393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12"/>
      <c r="F11" s="12"/>
      <c r="G11" s="143"/>
      <c r="H11" s="393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99"/>
      <c r="F12" s="49"/>
      <c r="G12" s="143"/>
      <c r="H12" s="393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99"/>
      <c r="F13" s="49"/>
      <c r="G13" s="143"/>
      <c r="H13" s="393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49"/>
      <c r="G14" s="143"/>
      <c r="H14" s="394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99"/>
      <c r="F15" s="12"/>
      <c r="G15" s="143"/>
      <c r="H15" s="393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12"/>
      <c r="F16" s="12"/>
      <c r="G16" s="143"/>
      <c r="H16" s="393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99"/>
      <c r="F17" s="49"/>
      <c r="G17" s="143"/>
      <c r="H17" s="393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99"/>
      <c r="F18" s="12"/>
      <c r="G18" s="143"/>
      <c r="H18" s="393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13"/>
      <c r="F19" s="173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"/>
      <c r="F22" s="130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9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MAY ''12'!B52</f>
        <v>0</v>
      </c>
      <c r="C48" s="77">
        <f>'TREASURER''S REPORT MAY ''12'!C52</f>
        <v>0</v>
      </c>
      <c r="D48" s="78">
        <f>'TREASURER''S REPORT MAY ''12'!D52</f>
        <v>0</v>
      </c>
      <c r="E48" s="13"/>
      <c r="F48" s="13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79">
        <f>D37</f>
        <v>0</v>
      </c>
      <c r="E49" s="13"/>
      <c r="F49" s="13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69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6" thickBot="1">
      <c r="A53" s="144"/>
      <c r="B53" s="72" t="s">
        <v>262</v>
      </c>
      <c r="C53" s="5"/>
      <c r="D53" s="145"/>
      <c r="E53" s="13"/>
      <c r="F53" s="130"/>
      <c r="G53" s="143"/>
      <c r="H53" s="65"/>
      <c r="I53" s="153"/>
    </row>
    <row r="54" spans="1:9">
      <c r="A54" s="10" t="s">
        <v>263</v>
      </c>
      <c r="B54" s="472"/>
      <c r="C54" s="578">
        <f>D52</f>
        <v>0</v>
      </c>
      <c r="D54" s="494">
        <f>SUM(B54-C54)</f>
        <v>0</v>
      </c>
      <c r="E54" s="13"/>
      <c r="F54" s="130"/>
      <c r="G54" s="143"/>
      <c r="H54" s="65"/>
      <c r="I54" s="153"/>
    </row>
    <row r="55" spans="1:9">
      <c r="A55" s="13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24" t="s">
        <v>90</v>
      </c>
      <c r="B56" s="282"/>
      <c r="C56" s="81">
        <f>C52</f>
        <v>0</v>
      </c>
      <c r="D56" s="579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205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25" workbookViewId="0">
      <selection activeCell="B54" sqref="B54:B56"/>
    </sheetView>
  </sheetViews>
  <sheetFormatPr baseColWidth="10" defaultColWidth="8.83203125" defaultRowHeight="12"/>
  <cols>
    <col min="1" max="1" width="39.83203125" customWidth="1"/>
    <col min="2" max="2" width="17.1640625" customWidth="1"/>
    <col min="3" max="3" width="13.5" customWidth="1"/>
    <col min="4" max="4" width="11.83203125" customWidth="1"/>
    <col min="5" max="5" width="10.1640625" bestFit="1" customWidth="1"/>
    <col min="6" max="6" width="29.5" bestFit="1" customWidth="1"/>
    <col min="7" max="7" width="16.33203125" bestFit="1" customWidth="1"/>
    <col min="8" max="8" width="14.1640625" bestFit="1" customWidth="1"/>
    <col min="9" max="9" width="10.33203125" bestFit="1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448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9"/>
      <c r="B6" s="9" t="s">
        <v>242</v>
      </c>
      <c r="C6" s="9" t="s">
        <v>242</v>
      </c>
      <c r="D6" s="9" t="s">
        <v>242</v>
      </c>
      <c r="E6" s="8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99"/>
      <c r="F7" s="449"/>
      <c r="G7" s="169"/>
      <c r="H7" s="150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49"/>
      <c r="G8" s="143"/>
      <c r="H8" s="254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99"/>
      <c r="F9" s="449"/>
      <c r="G9" s="143"/>
      <c r="H9" s="254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449"/>
      <c r="G10" s="143"/>
      <c r="H10" s="254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99"/>
      <c r="F11" s="449"/>
      <c r="G11" s="143"/>
      <c r="H11" s="254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99"/>
      <c r="F12" s="449"/>
      <c r="G12" s="143"/>
      <c r="H12" s="65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99"/>
      <c r="F13" s="449"/>
      <c r="G13" s="143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449"/>
      <c r="G14" s="143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99"/>
      <c r="F15" s="12"/>
      <c r="G15" s="143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12"/>
      <c r="F16" s="12"/>
      <c r="G16" s="143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99"/>
      <c r="F17" s="449"/>
      <c r="G17" s="143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99"/>
      <c r="F18" s="12"/>
      <c r="G18" s="143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99"/>
      <c r="F19" s="12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"/>
      <c r="F22" s="130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JUN ''12'!B52</f>
        <v>0</v>
      </c>
      <c r="C48" s="77">
        <f>'TREASURER''S REPORT JUN ''12'!C52</f>
        <v>0</v>
      </c>
      <c r="D48" s="183">
        <f>'TREASURER''S REPORT JUN ''12'!D52</f>
        <v>0</v>
      </c>
      <c r="E48" s="13"/>
      <c r="F48" s="13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11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2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392" t="s">
        <v>90</v>
      </c>
      <c r="B56" s="11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205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19" zoomScale="90" zoomScaleNormal="90" zoomScalePageLayoutView="90" workbookViewId="0">
      <selection activeCell="C16" sqref="C16:C36"/>
    </sheetView>
  </sheetViews>
  <sheetFormatPr baseColWidth="10" defaultColWidth="8.83203125" defaultRowHeight="12"/>
  <cols>
    <col min="1" max="1" width="39.83203125" customWidth="1"/>
    <col min="2" max="2" width="17" customWidth="1"/>
    <col min="3" max="3" width="13.5" customWidth="1"/>
    <col min="4" max="4" width="12.6640625" customWidth="1"/>
    <col min="5" max="5" width="7.6640625" customWidth="1"/>
    <col min="6" max="6" width="41.33203125" bestFit="1" customWidth="1"/>
    <col min="7" max="7" width="16.33203125" bestFit="1" customWidth="1"/>
    <col min="8" max="8" width="14.1640625" bestFit="1" customWidth="1"/>
    <col min="9" max="9" width="12.16406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9"/>
      <c r="B6" s="9" t="s">
        <v>242</v>
      </c>
      <c r="C6" s="9" t="s">
        <v>242</v>
      </c>
      <c r="D6" s="9" t="s">
        <v>242</v>
      </c>
      <c r="E6" s="9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492"/>
      <c r="F7" s="478"/>
      <c r="G7" s="169"/>
      <c r="H7" s="150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49"/>
      <c r="G8" s="143"/>
      <c r="H8" s="65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99"/>
      <c r="F9" s="449"/>
      <c r="G9" s="143"/>
      <c r="H9" s="65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449"/>
      <c r="G10" s="143"/>
      <c r="H10" s="65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99"/>
      <c r="F11" s="449"/>
      <c r="G11" s="143"/>
      <c r="H11" s="65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99"/>
      <c r="F12" s="449"/>
      <c r="G12" s="143"/>
      <c r="H12" s="65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99"/>
      <c r="F13" s="449"/>
      <c r="G13" s="143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449"/>
      <c r="G14" s="143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99"/>
      <c r="F15" s="12"/>
      <c r="G15" s="143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99"/>
      <c r="F16" s="12"/>
      <c r="G16" s="143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99"/>
      <c r="F17" s="12"/>
      <c r="G17" s="143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229"/>
      <c r="F18" s="93"/>
      <c r="G18" s="143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12"/>
      <c r="F19" s="12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"/>
      <c r="F22" s="130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JUL ''12'!B52</f>
        <v>0</v>
      </c>
      <c r="C48" s="77">
        <f>'TREASURER''S REPORT JUL ''12'!C52</f>
        <v>0</v>
      </c>
      <c r="D48" s="183">
        <f>'TREASURER''S REPORT JUL ''12'!D52</f>
        <v>0</v>
      </c>
      <c r="E48" s="13"/>
      <c r="F48" s="13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11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2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392" t="s">
        <v>90</v>
      </c>
      <c r="B56" s="11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205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4" workbookViewId="0">
      <selection activeCell="B21" sqref="B21"/>
    </sheetView>
  </sheetViews>
  <sheetFormatPr baseColWidth="10" defaultColWidth="8.83203125" defaultRowHeight="12"/>
  <cols>
    <col min="1" max="1" width="39.83203125" customWidth="1"/>
    <col min="2" max="2" width="17.33203125" customWidth="1"/>
    <col min="3" max="3" width="13.5" customWidth="1"/>
    <col min="4" max="4" width="11.83203125" bestFit="1" customWidth="1"/>
    <col min="5" max="5" width="7.6640625" customWidth="1"/>
    <col min="6" max="6" width="38" bestFit="1" customWidth="1"/>
    <col min="7" max="7" width="16.33203125" bestFit="1" customWidth="1"/>
    <col min="8" max="8" width="14.1640625" bestFit="1" customWidth="1"/>
    <col min="9" max="9" width="12.16406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495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70"/>
      <c r="B6" s="70" t="s">
        <v>242</v>
      </c>
      <c r="C6" s="70" t="s">
        <v>242</v>
      </c>
      <c r="D6" s="70" t="s">
        <v>242</v>
      </c>
      <c r="E6" s="9" t="s">
        <v>243</v>
      </c>
      <c r="F6" s="9" t="s">
        <v>244</v>
      </c>
      <c r="G6" s="70" t="s">
        <v>242</v>
      </c>
      <c r="H6" s="9" t="s">
        <v>242</v>
      </c>
      <c r="I6" s="70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492"/>
      <c r="F7" s="478"/>
      <c r="G7" s="169"/>
      <c r="H7" s="479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49"/>
      <c r="G8" s="143"/>
      <c r="H8" s="393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99"/>
      <c r="F9" s="449"/>
      <c r="G9" s="143"/>
      <c r="H9" s="393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449"/>
      <c r="G10" s="143"/>
      <c r="H10" s="393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99"/>
      <c r="F11" s="449"/>
      <c r="G11" s="143"/>
      <c r="H11" s="393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99"/>
      <c r="F12" s="449"/>
      <c r="G12" s="143"/>
      <c r="H12" s="393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99"/>
      <c r="F13" s="12"/>
      <c r="G13" s="143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12"/>
      <c r="G14" s="143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13"/>
      <c r="F15" s="12"/>
      <c r="G15" s="143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13"/>
      <c r="F16" s="130"/>
      <c r="G16" s="143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13"/>
      <c r="F17" s="130"/>
      <c r="G17" s="143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13"/>
      <c r="F18" s="130"/>
      <c r="G18" s="143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13"/>
      <c r="F19" s="130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"/>
      <c r="F22" s="130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249" t="s">
        <v>92</v>
      </c>
      <c r="C46" s="249" t="s">
        <v>93</v>
      </c>
      <c r="D46" s="70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AUG ''12'!B52</f>
        <v>0</v>
      </c>
      <c r="C48" s="77">
        <f>'TREASURER''S REPORT AUG ''12'!C52</f>
        <v>0</v>
      </c>
      <c r="D48" s="183">
        <f>'TREASURER''S REPORT AUG ''12'!D52</f>
        <v>0</v>
      </c>
      <c r="E48" s="13"/>
      <c r="F48" s="130"/>
      <c r="G48" s="143"/>
      <c r="H48" s="65"/>
      <c r="I48" s="153"/>
    </row>
    <row r="49" spans="1:9" ht="13" thickBot="1">
      <c r="A49" s="13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161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59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3" t="s">
        <v>263</v>
      </c>
      <c r="B54" s="11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3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24" t="s">
        <v>90</v>
      </c>
      <c r="B56" s="11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205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3" zoomScale="90" zoomScaleNormal="90" zoomScalePageLayoutView="90" workbookViewId="0">
      <selection activeCell="F53" sqref="F53"/>
    </sheetView>
  </sheetViews>
  <sheetFormatPr baseColWidth="10" defaultColWidth="8.83203125" defaultRowHeight="12"/>
  <cols>
    <col min="1" max="1" width="40.1640625" customWidth="1"/>
    <col min="2" max="2" width="16.83203125" customWidth="1"/>
    <col min="3" max="3" width="13.5" customWidth="1"/>
    <col min="4" max="4" width="12.83203125" bestFit="1" customWidth="1"/>
    <col min="5" max="5" width="8.33203125" bestFit="1" customWidth="1"/>
    <col min="6" max="6" width="41.33203125" bestFit="1" customWidth="1"/>
    <col min="7" max="7" width="16.33203125" bestFit="1" customWidth="1"/>
    <col min="8" max="8" width="14.1640625" bestFit="1" customWidth="1"/>
    <col min="9" max="9" width="12.16406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495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70"/>
      <c r="B6" s="70" t="s">
        <v>242</v>
      </c>
      <c r="C6" s="70" t="s">
        <v>242</v>
      </c>
      <c r="D6" s="70" t="s">
        <v>242</v>
      </c>
      <c r="E6" s="8" t="s">
        <v>243</v>
      </c>
      <c r="F6" s="9" t="s">
        <v>244</v>
      </c>
      <c r="G6" s="70" t="s">
        <v>242</v>
      </c>
      <c r="H6" s="70" t="s">
        <v>242</v>
      </c>
      <c r="I6" s="70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453"/>
      <c r="F7" s="482"/>
      <c r="G7" s="149"/>
      <c r="H7" s="149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481"/>
      <c r="F8" s="488"/>
      <c r="G8" s="131"/>
      <c r="H8" s="64"/>
      <c r="I8" s="153"/>
      <c r="K8" s="5"/>
      <c r="L8" s="5"/>
      <c r="M8" s="5"/>
    </row>
    <row r="9" spans="1:13">
      <c r="A9" s="175" t="str">
        <f>'TREASURER''S REPORT JAN ''12'!A9</f>
        <v>BAR TIPS</v>
      </c>
      <c r="B9" s="178"/>
      <c r="C9" s="244"/>
      <c r="D9" s="246"/>
      <c r="E9" s="481"/>
      <c r="F9" s="488"/>
      <c r="G9" s="142"/>
      <c r="H9" s="65"/>
      <c r="I9" s="153"/>
      <c r="K9" s="105"/>
      <c r="L9" s="5"/>
      <c r="M9" s="305"/>
    </row>
    <row r="10" spans="1:13">
      <c r="A10" s="175" t="str">
        <f>'TREASURER''S REPORT JAN ''12'!A10</f>
        <v>BISHOP'S DAY LUNCHEON</v>
      </c>
      <c r="B10" s="178"/>
      <c r="C10" s="244"/>
      <c r="D10" s="246"/>
      <c r="E10" s="481"/>
      <c r="F10" s="483"/>
      <c r="G10" s="64"/>
      <c r="H10" s="65"/>
      <c r="I10" s="153"/>
      <c r="K10" s="105"/>
      <c r="L10" s="5"/>
      <c r="M10" s="305"/>
    </row>
    <row r="11" spans="1:13">
      <c r="A11" s="175" t="str">
        <f>'TREASURER''S REPORT JAN ''12'!A11</f>
        <v>CHAPLAIN'S NIGHT</v>
      </c>
      <c r="B11" s="178"/>
      <c r="C11" s="44"/>
      <c r="D11" s="179"/>
      <c r="E11" s="481"/>
      <c r="F11" s="483"/>
      <c r="G11" s="64"/>
      <c r="H11" s="65"/>
      <c r="I11" s="153"/>
      <c r="K11" s="105"/>
      <c r="L11" s="5"/>
      <c r="M11" s="305"/>
    </row>
    <row r="12" spans="1:13">
      <c r="A12" s="175" t="str">
        <f>'TREASURER''S REPORT JAN ''12'!A12</f>
        <v>CHRISTMAS DINNER</v>
      </c>
      <c r="B12" s="178"/>
      <c r="C12" s="44"/>
      <c r="D12" s="179"/>
      <c r="E12" s="481"/>
      <c r="F12" s="483"/>
      <c r="G12" s="64"/>
      <c r="H12" s="65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475"/>
      <c r="F13" s="483"/>
      <c r="G13" s="64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475"/>
      <c r="F14" s="483"/>
      <c r="G14" s="64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475"/>
      <c r="F15" s="483"/>
      <c r="G15" s="64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475"/>
      <c r="F16" s="488"/>
      <c r="G16" s="64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475"/>
      <c r="F17" s="483"/>
      <c r="G17" s="64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475"/>
      <c r="F18" s="483"/>
      <c r="G18" s="64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475"/>
      <c r="F19" s="483"/>
      <c r="G19" s="64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475"/>
      <c r="F20" s="483"/>
      <c r="G20" s="64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475"/>
      <c r="F21" s="483"/>
      <c r="G21" s="64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475"/>
      <c r="F22" s="483"/>
      <c r="G22" s="64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475"/>
      <c r="F23" s="483"/>
      <c r="G23" s="64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475"/>
      <c r="F24" s="483"/>
      <c r="G24" s="64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475"/>
      <c r="F25" s="483"/>
      <c r="G25" s="64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475"/>
      <c r="F26" s="483"/>
      <c r="G26" s="64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475"/>
      <c r="F27" s="483"/>
      <c r="G27" s="64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475"/>
      <c r="F28" s="483"/>
      <c r="G28" s="64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475"/>
      <c r="F29" s="483"/>
      <c r="G29" s="64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475"/>
      <c r="F30" s="483"/>
      <c r="G30" s="64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475"/>
      <c r="F31" s="483"/>
      <c r="G31" s="64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475"/>
      <c r="F32" s="483"/>
      <c r="G32" s="64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475"/>
      <c r="F33" s="483"/>
      <c r="G33" s="64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475"/>
      <c r="F34" s="483"/>
      <c r="G34" s="64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475"/>
      <c r="F35" s="483"/>
      <c r="G35" s="64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475"/>
      <c r="F36" s="483"/>
      <c r="G36" s="64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307">
        <f>SUM(D7:D36)</f>
        <v>0</v>
      </c>
      <c r="E37" s="475"/>
      <c r="F37" s="483"/>
      <c r="G37" s="64"/>
      <c r="H37" s="65"/>
      <c r="I37" s="153"/>
    </row>
    <row r="38" spans="1:9" ht="13" thickBot="1">
      <c r="A38" s="144" t="s">
        <v>247</v>
      </c>
      <c r="B38" s="5"/>
      <c r="C38" s="5"/>
      <c r="D38" s="308">
        <f>SUM(B37:D37)</f>
        <v>0</v>
      </c>
      <c r="E38" s="475"/>
      <c r="F38" s="483"/>
      <c r="G38" s="64"/>
      <c r="H38" s="65"/>
      <c r="I38" s="153"/>
    </row>
    <row r="39" spans="1:9">
      <c r="A39" s="155" t="s">
        <v>248</v>
      </c>
      <c r="B39" s="2"/>
      <c r="C39" s="16" t="s">
        <v>249</v>
      </c>
      <c r="D39" s="2"/>
      <c r="E39" s="475"/>
      <c r="F39" s="483"/>
      <c r="G39" s="64"/>
      <c r="H39" s="65"/>
      <c r="I39" s="153"/>
    </row>
    <row r="40" spans="1:9">
      <c r="A40" s="156" t="s">
        <v>250</v>
      </c>
      <c r="B40" s="2"/>
      <c r="C40" s="2"/>
      <c r="D40" s="2"/>
      <c r="E40" s="475"/>
      <c r="F40" s="483"/>
      <c r="G40" s="64"/>
      <c r="H40" s="65"/>
      <c r="I40" s="153"/>
    </row>
    <row r="41" spans="1:9">
      <c r="A41" s="157" t="s">
        <v>251</v>
      </c>
      <c r="B41" s="71" t="s">
        <v>252</v>
      </c>
      <c r="C41" s="19"/>
      <c r="D41" s="19"/>
      <c r="E41" s="475"/>
      <c r="F41" s="483"/>
      <c r="G41" s="64"/>
      <c r="H41" s="65"/>
      <c r="I41" s="153"/>
    </row>
    <row r="42" spans="1:9">
      <c r="A42" s="144" t="s">
        <v>253</v>
      </c>
      <c r="B42" s="5"/>
      <c r="C42" s="5"/>
      <c r="D42" s="5"/>
      <c r="E42" s="475"/>
      <c r="F42" s="483"/>
      <c r="G42" s="64"/>
      <c r="H42" s="65"/>
      <c r="I42" s="153"/>
    </row>
    <row r="43" spans="1:9">
      <c r="A43" s="144" t="s">
        <v>254</v>
      </c>
      <c r="B43" s="5"/>
      <c r="C43" s="5"/>
      <c r="D43" s="5"/>
      <c r="E43" s="475"/>
      <c r="F43" s="483"/>
      <c r="G43" s="64"/>
      <c r="H43" s="65"/>
      <c r="I43" s="153"/>
    </row>
    <row r="44" spans="1:9">
      <c r="A44" s="144" t="s">
        <v>255</v>
      </c>
      <c r="B44" s="5"/>
      <c r="C44" s="5"/>
      <c r="D44" s="5"/>
      <c r="E44" s="475"/>
      <c r="F44" s="483"/>
      <c r="G44" s="64"/>
      <c r="H44" s="65"/>
      <c r="I44" s="153"/>
    </row>
    <row r="45" spans="1:9">
      <c r="A45" s="157" t="s">
        <v>256</v>
      </c>
      <c r="B45" s="2"/>
      <c r="C45" s="2"/>
      <c r="D45" s="2"/>
      <c r="E45" s="475"/>
      <c r="F45" s="483"/>
      <c r="G45" s="64"/>
      <c r="H45" s="65"/>
      <c r="I45" s="153"/>
    </row>
    <row r="46" spans="1:9">
      <c r="A46" s="144"/>
      <c r="B46" s="249" t="s">
        <v>92</v>
      </c>
      <c r="C46" s="249" t="s">
        <v>93</v>
      </c>
      <c r="D46" s="70" t="s">
        <v>240</v>
      </c>
      <c r="E46" s="475"/>
      <c r="F46" s="483"/>
      <c r="G46" s="64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475"/>
      <c r="F47" s="483"/>
      <c r="G47" s="64"/>
      <c r="H47" s="65"/>
      <c r="I47" s="153"/>
    </row>
    <row r="48" spans="1:9">
      <c r="A48" s="159" t="s">
        <v>258</v>
      </c>
      <c r="B48" s="77">
        <f>'TREASURER''S REPORT SEP ''12'!B52</f>
        <v>0</v>
      </c>
      <c r="C48" s="77">
        <f>'TREASURER''S REPORT SEP ''12'!C52</f>
        <v>0</v>
      </c>
      <c r="D48" s="78">
        <f>'TREASURER''S REPORT SEP ''12'!D52</f>
        <v>0</v>
      </c>
      <c r="E48" s="475"/>
      <c r="F48" s="483"/>
      <c r="G48" s="64"/>
      <c r="H48" s="65"/>
      <c r="I48" s="153"/>
    </row>
    <row r="49" spans="1:9" ht="13" thickBot="1">
      <c r="A49" s="13" t="s">
        <v>259</v>
      </c>
      <c r="B49" s="79">
        <f>B37</f>
        <v>0</v>
      </c>
      <c r="C49" s="44">
        <f>C37</f>
        <v>0</v>
      </c>
      <c r="D49" s="73">
        <f>D37</f>
        <v>0</v>
      </c>
      <c r="E49" s="475"/>
      <c r="F49" s="483"/>
      <c r="G49" s="64"/>
      <c r="H49" s="65"/>
      <c r="I49" s="153"/>
    </row>
    <row r="50" spans="1:9" ht="13" thickBot="1">
      <c r="A50" s="303" t="s">
        <v>246</v>
      </c>
      <c r="B50" s="76">
        <f>SUM(B48:B49)</f>
        <v>0</v>
      </c>
      <c r="C50" s="76">
        <f>SUM(C48:C49)</f>
        <v>0</v>
      </c>
      <c r="D50" s="307">
        <f>SUM(D48:D49)</f>
        <v>0</v>
      </c>
      <c r="E50" s="475"/>
      <c r="F50" s="483"/>
      <c r="G50" s="64"/>
      <c r="H50" s="65"/>
      <c r="I50" s="153"/>
    </row>
    <row r="51" spans="1:9" ht="13" thickBot="1">
      <c r="A51" s="159" t="s">
        <v>260</v>
      </c>
      <c r="B51" s="69">
        <f>G57</f>
        <v>0</v>
      </c>
      <c r="C51" s="302">
        <f>H57</f>
        <v>0</v>
      </c>
      <c r="D51" s="309">
        <f>I57</f>
        <v>0</v>
      </c>
      <c r="E51" s="475"/>
      <c r="F51" s="483"/>
      <c r="G51" s="64"/>
      <c r="H51" s="65"/>
      <c r="I51" s="153"/>
    </row>
    <row r="52" spans="1:9" ht="13" thickBot="1">
      <c r="A52" s="158" t="s">
        <v>261</v>
      </c>
      <c r="B52" s="76">
        <f>SUM(B50-B51)</f>
        <v>0</v>
      </c>
      <c r="C52" s="76">
        <f>SUM(C50-C51)</f>
        <v>0</v>
      </c>
      <c r="D52" s="307">
        <f>SUM(D50-D51)</f>
        <v>0</v>
      </c>
      <c r="E52" s="475"/>
      <c r="F52" s="483"/>
      <c r="G52" s="64"/>
      <c r="H52" s="65"/>
      <c r="I52" s="153"/>
    </row>
    <row r="53" spans="1:9" ht="15">
      <c r="A53" s="272"/>
      <c r="B53" s="399" t="s">
        <v>262</v>
      </c>
      <c r="C53" s="493"/>
      <c r="D53" s="494"/>
      <c r="E53" s="475"/>
      <c r="F53" s="483"/>
      <c r="G53" s="64"/>
      <c r="H53" s="65"/>
      <c r="I53" s="153"/>
    </row>
    <row r="54" spans="1:9">
      <c r="A54" s="13" t="s">
        <v>263</v>
      </c>
      <c r="B54" s="420"/>
      <c r="C54" s="44">
        <f>D52</f>
        <v>0</v>
      </c>
      <c r="D54" s="422">
        <f>SUM(B54-C54)</f>
        <v>0</v>
      </c>
      <c r="E54" s="475"/>
      <c r="F54" s="483"/>
      <c r="G54" s="64"/>
      <c r="H54" s="65"/>
      <c r="I54" s="153"/>
    </row>
    <row r="55" spans="1:9">
      <c r="A55" s="13" t="s">
        <v>91</v>
      </c>
      <c r="B55" s="11"/>
      <c r="C55" s="80">
        <f>B52</f>
        <v>0</v>
      </c>
      <c r="D55" s="422">
        <f>SUM(B55-C55)</f>
        <v>0</v>
      </c>
      <c r="E55" s="475"/>
      <c r="F55" s="483"/>
      <c r="G55" s="64"/>
      <c r="H55" s="65"/>
      <c r="I55" s="153"/>
    </row>
    <row r="56" spans="1:9" ht="13" thickBot="1">
      <c r="A56" s="24" t="s">
        <v>90</v>
      </c>
      <c r="B56" s="11"/>
      <c r="C56" s="81">
        <f>C52</f>
        <v>0</v>
      </c>
      <c r="D56" s="82">
        <f>SUM(B56-C56)</f>
        <v>0</v>
      </c>
      <c r="E56" s="475"/>
      <c r="F56" s="484"/>
      <c r="G56" s="64"/>
      <c r="H56" s="65"/>
      <c r="I56" s="153"/>
    </row>
    <row r="57" spans="1:9" ht="13" thickBot="1">
      <c r="A57" s="158" t="s">
        <v>264</v>
      </c>
      <c r="B57" s="127">
        <f>SUM(B54:B56)</f>
        <v>0</v>
      </c>
      <c r="C57" s="76">
        <f>SUM(C54:C56)</f>
        <v>0</v>
      </c>
      <c r="D57" s="76">
        <f>SUM(D54:D56)</f>
        <v>0</v>
      </c>
      <c r="E57" s="26"/>
      <c r="F57" s="373" t="s">
        <v>283</v>
      </c>
      <c r="G57" s="372">
        <f>SUM(G8:G56)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A28" zoomScale="90" zoomScaleNormal="90" zoomScalePageLayoutView="90" workbookViewId="0">
      <selection activeCell="F55" sqref="F55"/>
    </sheetView>
  </sheetViews>
  <sheetFormatPr baseColWidth="10" defaultColWidth="8.83203125" defaultRowHeight="12"/>
  <cols>
    <col min="1" max="1" width="40" customWidth="1"/>
    <col min="2" max="2" width="17.33203125" customWidth="1"/>
    <col min="3" max="3" width="13.5" customWidth="1"/>
    <col min="4" max="4" width="11.83203125" bestFit="1" customWidth="1"/>
    <col min="5" max="5" width="7.6640625" customWidth="1"/>
    <col min="6" max="6" width="42.5" bestFit="1" customWidth="1"/>
    <col min="7" max="7" width="16.83203125" bestFit="1" customWidth="1"/>
    <col min="8" max="8" width="14.1640625" bestFit="1" customWidth="1"/>
    <col min="9" max="9" width="12.16406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31"/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70" t="s">
        <v>329</v>
      </c>
      <c r="B6" s="9" t="s">
        <v>242</v>
      </c>
      <c r="C6" s="9" t="s">
        <v>242</v>
      </c>
      <c r="D6" s="9" t="s">
        <v>242</v>
      </c>
      <c r="E6" s="9" t="s">
        <v>243</v>
      </c>
      <c r="F6" s="9" t="s">
        <v>244</v>
      </c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492"/>
      <c r="F7" s="478"/>
      <c r="G7" s="169"/>
      <c r="H7" s="150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83"/>
      <c r="G8" s="143"/>
      <c r="H8" s="65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502"/>
      <c r="F9" s="449"/>
      <c r="G9" s="143"/>
      <c r="H9" s="65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12"/>
      <c r="G10" s="143"/>
      <c r="H10" s="65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99"/>
      <c r="F11" s="12"/>
      <c r="G11" s="143"/>
      <c r="H11" s="65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99"/>
      <c r="F12" s="12"/>
      <c r="G12" s="143"/>
      <c r="H12" s="65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99"/>
      <c r="F13" s="12"/>
      <c r="G13" s="143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12"/>
      <c r="G14" s="143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99"/>
      <c r="F15" s="12"/>
      <c r="G15" s="143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99"/>
      <c r="F16" s="12"/>
      <c r="G16" s="143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13"/>
      <c r="F17" s="130"/>
      <c r="G17" s="143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13"/>
      <c r="F18" s="130"/>
      <c r="G18" s="143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13"/>
      <c r="F19" s="130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370"/>
      <c r="F22" s="14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233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9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0" t="s">
        <v>258</v>
      </c>
      <c r="B48" s="148">
        <f>'TREASURER''S REPORT OCT ''12'!B52</f>
        <v>0</v>
      </c>
      <c r="C48" s="148">
        <f>'TREASURER''S REPORT OCT ''12'!C52</f>
        <v>0</v>
      </c>
      <c r="D48" s="198">
        <f>'TREASURER''S REPORT OCT ''12'!D52</f>
        <v>0</v>
      </c>
      <c r="E48" s="13"/>
      <c r="F48" s="130"/>
      <c r="G48" s="143"/>
      <c r="H48" s="65"/>
      <c r="I48" s="153"/>
    </row>
    <row r="49" spans="1:9" ht="13" thickBot="1">
      <c r="A49" s="13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304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99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97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11"/>
      <c r="C54" s="80">
        <f>D52</f>
        <v>0</v>
      </c>
      <c r="D54" s="82">
        <f>SUM(B54-C54)</f>
        <v>0</v>
      </c>
      <c r="E54" s="13"/>
      <c r="F54" s="130"/>
      <c r="G54" s="143"/>
      <c r="H54" s="65"/>
      <c r="I54" s="153"/>
    </row>
    <row r="55" spans="1:9">
      <c r="A55" s="12" t="s">
        <v>91</v>
      </c>
      <c r="B55" s="11"/>
      <c r="C55" s="80">
        <f>B52</f>
        <v>0</v>
      </c>
      <c r="D55" s="82">
        <f>SUM(B55-C55)</f>
        <v>0</v>
      </c>
      <c r="E55" s="13"/>
      <c r="F55" s="130"/>
      <c r="G55" s="143"/>
      <c r="H55" s="65"/>
      <c r="I55" s="153"/>
    </row>
    <row r="56" spans="1:9" ht="13" thickBot="1">
      <c r="A56" s="392" t="s">
        <v>90</v>
      </c>
      <c r="B56" s="84"/>
      <c r="C56" s="81">
        <f>C52</f>
        <v>0</v>
      </c>
      <c r="D56" s="82">
        <f>SUM(B56-C56)</f>
        <v>0</v>
      </c>
      <c r="E56" s="24"/>
      <c r="F56" s="168"/>
      <c r="G56" s="170"/>
      <c r="H56" s="171"/>
      <c r="I56" s="172"/>
    </row>
    <row r="57" spans="1:9" ht="13" thickBot="1">
      <c r="A57" s="197" t="s">
        <v>264</v>
      </c>
      <c r="B57" s="205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7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B1" workbookViewId="0">
      <selection activeCell="F25" sqref="F25"/>
    </sheetView>
  </sheetViews>
  <sheetFormatPr baseColWidth="10" defaultColWidth="8.83203125" defaultRowHeight="12"/>
  <cols>
    <col min="1" max="1" width="39.5" customWidth="1"/>
    <col min="2" max="2" width="16.6640625" customWidth="1"/>
    <col min="3" max="3" width="13.5" customWidth="1"/>
    <col min="4" max="4" width="11.83203125" bestFit="1" customWidth="1"/>
    <col min="5" max="5" width="7.6640625" customWidth="1"/>
    <col min="6" max="6" width="41.6640625" bestFit="1" customWidth="1"/>
    <col min="7" max="7" width="16.33203125" bestFit="1" customWidth="1"/>
    <col min="8" max="8" width="14.1640625" bestFit="1" customWidth="1"/>
    <col min="9" max="9" width="12.1640625" customWidth="1"/>
  </cols>
  <sheetData>
    <row r="1" spans="1:13" ht="17">
      <c r="A1" s="28" t="s">
        <v>30</v>
      </c>
    </row>
    <row r="2" spans="1:13" ht="17">
      <c r="A2" s="216" t="s">
        <v>163</v>
      </c>
    </row>
    <row r="3" spans="1:13" ht="17">
      <c r="A3" s="216" t="s">
        <v>164</v>
      </c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7" t="s">
        <v>237</v>
      </c>
      <c r="B5" s="31" t="s">
        <v>92</v>
      </c>
      <c r="C5" s="31" t="s">
        <v>93</v>
      </c>
      <c r="D5" s="8" t="s">
        <v>240</v>
      </c>
      <c r="E5" s="8" t="s">
        <v>241</v>
      </c>
      <c r="G5" s="31" t="s">
        <v>92</v>
      </c>
      <c r="H5" s="31" t="s">
        <v>93</v>
      </c>
      <c r="I5" s="8" t="s">
        <v>240</v>
      </c>
    </row>
    <row r="6" spans="1:13" ht="13" thickBot="1">
      <c r="A6" s="9"/>
      <c r="B6" s="9" t="s">
        <v>242</v>
      </c>
      <c r="C6" s="9" t="s">
        <v>242</v>
      </c>
      <c r="D6" s="9" t="s">
        <v>242</v>
      </c>
      <c r="E6" s="9" t="s">
        <v>243</v>
      </c>
      <c r="F6" s="9"/>
      <c r="G6" s="9" t="s">
        <v>242</v>
      </c>
      <c r="H6" s="9" t="s">
        <v>242</v>
      </c>
      <c r="I6" s="9" t="s">
        <v>242</v>
      </c>
    </row>
    <row r="7" spans="1:13">
      <c r="A7" s="174" t="str">
        <f>'TREASURER''S REPORT JAN ''12'!A7</f>
        <v>A DAY AT THE RACES</v>
      </c>
      <c r="B7" s="177"/>
      <c r="C7" s="243"/>
      <c r="D7" s="245"/>
      <c r="E7" s="99"/>
      <c r="F7" s="12"/>
      <c r="G7" s="169"/>
      <c r="H7" s="150"/>
      <c r="I7" s="151"/>
    </row>
    <row r="8" spans="1:13">
      <c r="A8" s="175" t="str">
        <f>'TREASURER''S REPORT JAN ''12'!A8</f>
        <v>A DAY AT THE RACES 2</v>
      </c>
      <c r="B8" s="178"/>
      <c r="C8" s="244"/>
      <c r="D8" s="246"/>
      <c r="E8" s="99"/>
      <c r="F8" s="449"/>
      <c r="G8" s="143"/>
      <c r="H8" s="65"/>
      <c r="I8" s="153"/>
    </row>
    <row r="9" spans="1:13">
      <c r="A9" s="175" t="str">
        <f>'TREASURER''S REPORT JAN ''12'!A9</f>
        <v>BAR TIPS</v>
      </c>
      <c r="B9" s="178"/>
      <c r="C9" s="244"/>
      <c r="D9" s="246"/>
      <c r="E9" s="99"/>
      <c r="F9" s="12"/>
      <c r="G9" s="143"/>
      <c r="H9" s="65"/>
      <c r="I9" s="153"/>
    </row>
    <row r="10" spans="1:13">
      <c r="A10" s="175" t="str">
        <f>'TREASURER''S REPORT JAN ''12'!A10</f>
        <v>BISHOP'S DAY LUNCHEON</v>
      </c>
      <c r="B10" s="178"/>
      <c r="C10" s="244"/>
      <c r="D10" s="246"/>
      <c r="E10" s="99"/>
      <c r="F10" s="12"/>
      <c r="G10" s="143"/>
      <c r="H10" s="65"/>
      <c r="I10" s="153"/>
    </row>
    <row r="11" spans="1:13">
      <c r="A11" s="175" t="str">
        <f>'TREASURER''S REPORT JAN ''12'!A11</f>
        <v>CHAPLAIN'S NIGHT</v>
      </c>
      <c r="B11" s="178"/>
      <c r="C11" s="44"/>
      <c r="D11" s="179"/>
      <c r="E11" s="99"/>
      <c r="F11" s="12"/>
      <c r="G11" s="143"/>
      <c r="H11" s="65"/>
      <c r="I11" s="153"/>
    </row>
    <row r="12" spans="1:13">
      <c r="A12" s="175" t="str">
        <f>'TREASURER''S REPORT JAN ''12'!A12</f>
        <v>CHRISTMAS DINNER</v>
      </c>
      <c r="B12" s="178"/>
      <c r="C12" s="44"/>
      <c r="D12" s="179"/>
      <c r="E12" s="99"/>
      <c r="F12" s="130"/>
      <c r="G12" s="143"/>
      <c r="H12" s="65"/>
      <c r="I12" s="153"/>
    </row>
    <row r="13" spans="1:13">
      <c r="A13" s="175" t="str">
        <f>'TREASURER''S REPORT JAN ''12'!A13</f>
        <v xml:space="preserve">CONVENTION BOOK AD </v>
      </c>
      <c r="B13" s="178"/>
      <c r="C13" s="44"/>
      <c r="D13" s="179"/>
      <c r="E13" s="99"/>
      <c r="F13" s="452"/>
      <c r="G13" s="143"/>
      <c r="H13" s="65"/>
      <c r="I13" s="153"/>
    </row>
    <row r="14" spans="1:13">
      <c r="A14" s="175" t="str">
        <f>'TREASURER''S REPORT JAN ''12'!A14</f>
        <v>CONVENTION RAFFLE</v>
      </c>
      <c r="B14" s="178"/>
      <c r="C14" s="44"/>
      <c r="D14" s="179"/>
      <c r="E14" s="99"/>
      <c r="F14" s="449"/>
      <c r="G14" s="143"/>
      <c r="H14" s="65"/>
      <c r="I14" s="153"/>
    </row>
    <row r="15" spans="1:13">
      <c r="A15" s="175" t="str">
        <f>'TREASURER''S REPORT JAN ''12'!A15</f>
        <v>DAY OF RECOLLECTION</v>
      </c>
      <c r="B15" s="178"/>
      <c r="C15" s="44"/>
      <c r="D15" s="179"/>
      <c r="E15" s="99"/>
      <c r="F15" s="12"/>
      <c r="G15" s="143"/>
      <c r="H15" s="65"/>
      <c r="I15" s="153"/>
    </row>
    <row r="16" spans="1:13">
      <c r="A16" s="175" t="str">
        <f>'TREASURER''S REPORT JAN ''12'!A16</f>
        <v>DISTRICT BBQ</v>
      </c>
      <c r="B16" s="178"/>
      <c r="C16" s="44"/>
      <c r="D16" s="179"/>
      <c r="E16" s="99"/>
      <c r="F16" s="12"/>
      <c r="G16" s="143"/>
      <c r="H16" s="65"/>
      <c r="I16" s="153"/>
    </row>
    <row r="17" spans="1:9">
      <c r="A17" s="175" t="str">
        <f>'TREASURER''S REPORT JAN ''12'!A17</f>
        <v>DISTRICT GOLF TOURNAMENT</v>
      </c>
      <c r="B17" s="178"/>
      <c r="C17" s="44"/>
      <c r="D17" s="179"/>
      <c r="E17" s="13"/>
      <c r="F17" s="130"/>
      <c r="G17" s="143"/>
      <c r="H17" s="65"/>
      <c r="I17" s="153"/>
    </row>
    <row r="18" spans="1:9">
      <c r="A18" s="175" t="str">
        <f>'TREASURER''S REPORT JAN ''12'!A18</f>
        <v>DONATIONS</v>
      </c>
      <c r="B18" s="178"/>
      <c r="C18" s="44"/>
      <c r="D18" s="179"/>
      <c r="E18" s="13"/>
      <c r="F18" s="130"/>
      <c r="G18" s="143"/>
      <c r="H18" s="65"/>
      <c r="I18" s="153"/>
    </row>
    <row r="19" spans="1:9">
      <c r="A19" s="175" t="str">
        <f>'TREASURER''S REPORT JAN ''12'!A19</f>
        <v>HOSPITALITY ROOM REFUND</v>
      </c>
      <c r="B19" s="178"/>
      <c r="C19" s="44"/>
      <c r="D19" s="179"/>
      <c r="E19" s="13"/>
      <c r="F19" s="130"/>
      <c r="G19" s="143"/>
      <c r="H19" s="65"/>
      <c r="I19" s="153"/>
    </row>
    <row r="20" spans="1:9">
      <c r="A20" s="175" t="str">
        <f>'TREASURER''S REPORT JAN ''12'!A20</f>
        <v>INSTALLATION LUNCHEON</v>
      </c>
      <c r="B20" s="178"/>
      <c r="C20" s="44"/>
      <c r="D20" s="179"/>
      <c r="E20" s="13"/>
      <c r="F20" s="130"/>
      <c r="G20" s="143"/>
      <c r="H20" s="65"/>
      <c r="I20" s="153"/>
    </row>
    <row r="21" spans="1:9">
      <c r="A21" s="175" t="str">
        <f>'TREASURER''S REPORT JAN ''12'!A21</f>
        <v>INTEREST</v>
      </c>
      <c r="B21" s="178"/>
      <c r="C21" s="44"/>
      <c r="D21" s="179"/>
      <c r="E21" s="13"/>
      <c r="F21" s="130"/>
      <c r="G21" s="143"/>
      <c r="H21" s="65"/>
      <c r="I21" s="153"/>
    </row>
    <row r="22" spans="1:9">
      <c r="A22" s="175" t="str">
        <f>'TREASURER''S REPORT JAN ''12'!A22</f>
        <v>ITALIAN HARVEST FESTA-Branch 435</v>
      </c>
      <c r="B22" s="178"/>
      <c r="C22" s="44"/>
      <c r="D22" s="179"/>
      <c r="E22" s="13"/>
      <c r="F22" s="130"/>
      <c r="G22" s="143"/>
      <c r="H22" s="65"/>
      <c r="I22" s="153"/>
    </row>
    <row r="23" spans="1:9">
      <c r="A23" s="175" t="str">
        <f>'TREASURER''S REPORT JAN ''12'!A23</f>
        <v>LADY OF PEACE MASS</v>
      </c>
      <c r="B23" s="178"/>
      <c r="C23" s="44"/>
      <c r="D23" s="179"/>
      <c r="E23" s="13"/>
      <c r="F23" s="130"/>
      <c r="G23" s="143"/>
      <c r="H23" s="65"/>
      <c r="I23" s="153"/>
    </row>
    <row r="24" spans="1:9">
      <c r="A24" s="175" t="str">
        <f>'TREASURER''S REPORT JAN ''12'!A24</f>
        <v>LAYETTE</v>
      </c>
      <c r="B24" s="178"/>
      <c r="C24" s="44"/>
      <c r="D24" s="179"/>
      <c r="E24" s="13"/>
      <c r="F24" s="130"/>
      <c r="G24" s="143"/>
      <c r="H24" s="65"/>
      <c r="I24" s="153"/>
    </row>
    <row r="25" spans="1:9">
      <c r="A25" s="175" t="str">
        <f>'TREASURER''S REPORT JAN ''12'!A25</f>
        <v>MEMBER AWARD</v>
      </c>
      <c r="B25" s="178"/>
      <c r="C25" s="44"/>
      <c r="D25" s="179"/>
      <c r="E25" s="13"/>
      <c r="F25" s="130"/>
      <c r="G25" s="143"/>
      <c r="H25" s="65"/>
      <c r="I25" s="153"/>
    </row>
    <row r="26" spans="1:9">
      <c r="A26" s="175" t="str">
        <f>'TREASURER''S REPORT JAN ''12'!A26</f>
        <v>NOVELTIES SALES</v>
      </c>
      <c r="B26" s="178"/>
      <c r="C26" s="44"/>
      <c r="D26" s="179"/>
      <c r="E26" s="13"/>
      <c r="F26" s="130"/>
      <c r="G26" s="143"/>
      <c r="H26" s="65"/>
      <c r="I26" s="153"/>
    </row>
    <row r="27" spans="1:9">
      <c r="A27" s="175" t="str">
        <f>'TREASURER''S REPORT JAN ''12'!A27</f>
        <v>RAFFLE</v>
      </c>
      <c r="B27" s="178"/>
      <c r="C27" s="44"/>
      <c r="D27" s="179"/>
      <c r="E27" s="13"/>
      <c r="F27" s="130"/>
      <c r="G27" s="143"/>
      <c r="H27" s="65"/>
      <c r="I27" s="153"/>
    </row>
    <row r="28" spans="1:9">
      <c r="A28" s="175" t="str">
        <f>'TREASURER''S REPORT JAN ''12'!A28</f>
        <v>RENO TRIP FUNDRAISER</v>
      </c>
      <c r="B28" s="178"/>
      <c r="C28" s="44"/>
      <c r="D28" s="179"/>
      <c r="E28" s="13"/>
      <c r="F28" s="130"/>
      <c r="G28" s="143"/>
      <c r="H28" s="65"/>
      <c r="I28" s="153"/>
    </row>
    <row r="29" spans="1:9">
      <c r="A29" s="175" t="str">
        <f>'TREASURER''S REPORT JAN ''12'!A29</f>
        <v>SEMINARIAN SPONSORSHIP</v>
      </c>
      <c r="B29" s="178"/>
      <c r="C29" s="44"/>
      <c r="D29" s="179"/>
      <c r="E29" s="13"/>
      <c r="F29" s="130"/>
      <c r="G29" s="143"/>
      <c r="H29" s="65"/>
      <c r="I29" s="153"/>
    </row>
    <row r="30" spans="1:9">
      <c r="A30" s="175" t="str">
        <f>'TREASURER''S REPORT JAN ''12'!A30</f>
        <v>SEMINARY BURSE</v>
      </c>
      <c r="B30" s="178"/>
      <c r="C30" s="44"/>
      <c r="D30" s="179"/>
      <c r="E30" s="13"/>
      <c r="F30" s="130"/>
      <c r="G30" s="143"/>
      <c r="H30" s="65"/>
      <c r="I30" s="153"/>
    </row>
    <row r="31" spans="1:9">
      <c r="A31" s="175" t="str">
        <f>'TREASURER''S REPORT JAN ''12'!A31</f>
        <v>SF GIANTS ITALIAN HERITAGE NIGHT</v>
      </c>
      <c r="B31" s="178"/>
      <c r="C31" s="44"/>
      <c r="D31" s="179"/>
      <c r="E31" s="13"/>
      <c r="F31" s="130"/>
      <c r="G31" s="143"/>
      <c r="H31" s="65"/>
      <c r="I31" s="153"/>
    </row>
    <row r="32" spans="1:9">
      <c r="A32" s="175" t="str">
        <f>'TREASURER''S REPORT JAN ''12'!A32</f>
        <v>ST. FRANCES CABRINI FUND</v>
      </c>
      <c r="B32" s="178"/>
      <c r="C32" s="44"/>
      <c r="D32" s="179"/>
      <c r="E32" s="13"/>
      <c r="F32" s="130"/>
      <c r="G32" s="143"/>
      <c r="H32" s="65"/>
      <c r="I32" s="153"/>
    </row>
    <row r="33" spans="1:9">
      <c r="A33" s="175" t="str">
        <f>'TREASURER''S REPORT JAN ''12'!A33</f>
        <v>DISTRICT GT SEED RETURN</v>
      </c>
      <c r="B33" s="178"/>
      <c r="C33" s="44"/>
      <c r="D33" s="179"/>
      <c r="E33" s="13"/>
      <c r="F33" s="130"/>
      <c r="G33" s="143"/>
      <c r="H33" s="65"/>
      <c r="I33" s="153"/>
    </row>
    <row r="34" spans="1:9">
      <c r="A34" s="175">
        <f>'TREASURER''S REPORT JAN ''12'!A34</f>
        <v>0</v>
      </c>
      <c r="B34" s="253"/>
      <c r="C34" s="74"/>
      <c r="D34" s="185"/>
      <c r="E34" s="13"/>
      <c r="F34" s="130"/>
      <c r="G34" s="143"/>
      <c r="H34" s="65"/>
      <c r="I34" s="153"/>
    </row>
    <row r="35" spans="1:9">
      <c r="A35" s="175" t="str">
        <f>'TREASURER''S REPORT JAN ''12'!A35</f>
        <v>VALUE CHECKING SERVICE CHARGE</v>
      </c>
      <c r="B35" s="253"/>
      <c r="C35" s="74"/>
      <c r="D35" s="185"/>
      <c r="E35" s="13"/>
      <c r="F35" s="130"/>
      <c r="G35" s="143"/>
      <c r="H35" s="65"/>
      <c r="I35" s="153"/>
    </row>
    <row r="36" spans="1:9" ht="13" thickBot="1">
      <c r="A36" s="175" t="str">
        <f>'TREASURER''S REPORT JAN ''12'!A36</f>
        <v>OTHER</v>
      </c>
      <c r="B36" s="180"/>
      <c r="C36" s="79"/>
      <c r="D36" s="181"/>
      <c r="E36" s="13"/>
      <c r="F36" s="130"/>
      <c r="G36" s="143"/>
      <c r="H36" s="65"/>
      <c r="I36" s="153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30"/>
      <c r="G37" s="143"/>
      <c r="H37" s="65"/>
      <c r="I37" s="153"/>
    </row>
    <row r="38" spans="1:9" ht="13" thickBot="1">
      <c r="A38" s="144" t="s">
        <v>247</v>
      </c>
      <c r="B38" s="5"/>
      <c r="C38" s="5"/>
      <c r="D38" s="140">
        <f>SUM(B37:D37)</f>
        <v>0</v>
      </c>
      <c r="E38" s="13"/>
      <c r="F38" s="130"/>
      <c r="G38" s="143"/>
      <c r="H38" s="65"/>
      <c r="I38" s="153"/>
    </row>
    <row r="39" spans="1:9">
      <c r="A39" s="155" t="s">
        <v>248</v>
      </c>
      <c r="B39" s="2"/>
      <c r="C39" s="16" t="s">
        <v>249</v>
      </c>
      <c r="D39" s="22"/>
      <c r="E39" s="13"/>
      <c r="F39" s="130"/>
      <c r="G39" s="143"/>
      <c r="H39" s="65"/>
      <c r="I39" s="153"/>
    </row>
    <row r="40" spans="1:9">
      <c r="A40" s="156" t="s">
        <v>250</v>
      </c>
      <c r="B40" s="2"/>
      <c r="C40" s="2"/>
      <c r="D40" s="22"/>
      <c r="E40" s="13"/>
      <c r="F40" s="130"/>
      <c r="G40" s="143"/>
      <c r="H40" s="65"/>
      <c r="I40" s="153"/>
    </row>
    <row r="41" spans="1:9">
      <c r="A41" s="157" t="s">
        <v>251</v>
      </c>
      <c r="B41" s="71" t="s">
        <v>252</v>
      </c>
      <c r="C41" s="19"/>
      <c r="D41" s="182"/>
      <c r="E41" s="13"/>
      <c r="F41" s="130"/>
      <c r="G41" s="143"/>
      <c r="H41" s="65"/>
      <c r="I41" s="153"/>
    </row>
    <row r="42" spans="1:9">
      <c r="A42" s="144" t="s">
        <v>253</v>
      </c>
      <c r="B42" s="5"/>
      <c r="C42" s="5"/>
      <c r="D42" s="145"/>
      <c r="E42" s="13"/>
      <c r="F42" s="130"/>
      <c r="G42" s="143"/>
      <c r="H42" s="65"/>
      <c r="I42" s="153"/>
    </row>
    <row r="43" spans="1:9">
      <c r="A43" s="144" t="s">
        <v>254</v>
      </c>
      <c r="B43" s="5"/>
      <c r="C43" s="5"/>
      <c r="D43" s="145"/>
      <c r="E43" s="13"/>
      <c r="F43" s="130"/>
      <c r="G43" s="143"/>
      <c r="H43" s="65"/>
      <c r="I43" s="153"/>
    </row>
    <row r="44" spans="1:9">
      <c r="A44" s="144" t="s">
        <v>255</v>
      </c>
      <c r="B44" s="5"/>
      <c r="C44" s="5"/>
      <c r="D44" s="145"/>
      <c r="E44" s="13"/>
      <c r="F44" s="130"/>
      <c r="G44" s="143"/>
      <c r="H44" s="65"/>
      <c r="I44" s="153"/>
    </row>
    <row r="45" spans="1:9">
      <c r="A45" s="157" t="s">
        <v>256</v>
      </c>
      <c r="B45" s="2"/>
      <c r="C45" s="2"/>
      <c r="D45" s="22"/>
      <c r="E45" s="13"/>
      <c r="F45" s="130"/>
      <c r="G45" s="143"/>
      <c r="H45" s="65"/>
      <c r="I45" s="153"/>
    </row>
    <row r="46" spans="1:9">
      <c r="A46" s="144"/>
      <c r="B46" s="31" t="s">
        <v>92</v>
      </c>
      <c r="C46" s="31" t="s">
        <v>93</v>
      </c>
      <c r="D46" s="8" t="s">
        <v>240</v>
      </c>
      <c r="E46" s="13"/>
      <c r="F46" s="130"/>
      <c r="G46" s="143"/>
      <c r="H46" s="65"/>
      <c r="I46" s="153"/>
    </row>
    <row r="47" spans="1:9" ht="13" thickBot="1">
      <c r="A47" s="158" t="s">
        <v>257</v>
      </c>
      <c r="B47" s="9" t="s">
        <v>242</v>
      </c>
      <c r="C47" s="9" t="s">
        <v>242</v>
      </c>
      <c r="D47" s="9" t="s">
        <v>242</v>
      </c>
      <c r="E47" s="13"/>
      <c r="F47" s="130"/>
      <c r="G47" s="143"/>
      <c r="H47" s="65"/>
      <c r="I47" s="153"/>
    </row>
    <row r="48" spans="1:9">
      <c r="A48" s="159" t="s">
        <v>258</v>
      </c>
      <c r="B48" s="77">
        <f>'TREASURER''S REPORT NOV ''12'!B52</f>
        <v>0</v>
      </c>
      <c r="C48" s="77">
        <f>'TREASURER''S REPORT NOV ''12'!C52</f>
        <v>0</v>
      </c>
      <c r="D48" s="183">
        <f>'TREASURER''S REPORT NOV ''12'!D52</f>
        <v>0</v>
      </c>
      <c r="E48" s="13"/>
      <c r="F48" s="130"/>
      <c r="G48" s="143"/>
      <c r="H48" s="65"/>
      <c r="I48" s="153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30"/>
      <c r="G49" s="143"/>
      <c r="H49" s="65"/>
      <c r="I49" s="153"/>
    </row>
    <row r="50" spans="1:9" ht="13" thickBot="1">
      <c r="A50" s="160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30"/>
      <c r="G50" s="143"/>
      <c r="H50" s="65"/>
      <c r="I50" s="153"/>
    </row>
    <row r="51" spans="1:9" ht="13" thickBot="1">
      <c r="A51" s="13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30"/>
      <c r="G51" s="143"/>
      <c r="H51" s="65"/>
      <c r="I51" s="153"/>
    </row>
    <row r="52" spans="1:9" ht="13" thickBot="1">
      <c r="A52" s="161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30"/>
      <c r="G52" s="143"/>
      <c r="H52" s="65"/>
      <c r="I52" s="153"/>
    </row>
    <row r="53" spans="1:9" ht="15">
      <c r="A53" s="144"/>
      <c r="B53" s="72" t="s">
        <v>262</v>
      </c>
      <c r="C53" s="2"/>
      <c r="D53" s="22"/>
      <c r="E53" s="13"/>
      <c r="F53" s="130"/>
      <c r="G53" s="143"/>
      <c r="H53" s="65"/>
      <c r="I53" s="153"/>
    </row>
    <row r="54" spans="1:9">
      <c r="A54" s="12" t="s">
        <v>263</v>
      </c>
      <c r="B54" s="12">
        <v>1490.93</v>
      </c>
      <c r="C54" s="80">
        <f>D52</f>
        <v>0</v>
      </c>
      <c r="D54" s="82">
        <f>SUM(B54-C54)</f>
        <v>1490.93</v>
      </c>
      <c r="E54" s="13"/>
      <c r="F54" s="130"/>
      <c r="G54" s="143"/>
      <c r="H54" s="65"/>
      <c r="I54" s="153"/>
    </row>
    <row r="55" spans="1:9">
      <c r="A55" s="12" t="s">
        <v>91</v>
      </c>
      <c r="B55" s="200">
        <v>2552.65</v>
      </c>
      <c r="C55" s="80">
        <f>B52</f>
        <v>0</v>
      </c>
      <c r="D55" s="82">
        <f>SUM(B55-C55)</f>
        <v>2552.65</v>
      </c>
      <c r="E55" s="13"/>
      <c r="F55" s="130"/>
      <c r="G55" s="143"/>
      <c r="H55" s="65"/>
      <c r="I55" s="153"/>
    </row>
    <row r="56" spans="1:9" ht="13" thickBot="1">
      <c r="A56" s="392" t="s">
        <v>90</v>
      </c>
      <c r="B56" s="93">
        <v>3380.89</v>
      </c>
      <c r="C56" s="81">
        <f>C52</f>
        <v>0</v>
      </c>
      <c r="D56" s="82">
        <f>SUM(B56-C56)</f>
        <v>3380.89</v>
      </c>
      <c r="E56" s="24"/>
      <c r="F56" s="168"/>
      <c r="G56" s="170"/>
      <c r="H56" s="171"/>
      <c r="I56" s="172"/>
    </row>
    <row r="57" spans="1:9" ht="13" thickBot="1">
      <c r="A57" s="158" t="s">
        <v>264</v>
      </c>
      <c r="B57" s="205">
        <f>SUM(B54:B56)</f>
        <v>7424.4699999999993</v>
      </c>
      <c r="C57" s="76">
        <f>SUM(C54:C56)</f>
        <v>0</v>
      </c>
      <c r="D57" s="76">
        <f>SUM(D54:D56)</f>
        <v>7424.4699999999993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7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49"/>
  <sheetViews>
    <sheetView workbookViewId="0">
      <selection activeCell="E34" sqref="E34"/>
    </sheetView>
  </sheetViews>
  <sheetFormatPr baseColWidth="10" defaultColWidth="8.83203125" defaultRowHeight="12"/>
  <cols>
    <col min="1" max="1" width="11.83203125" customWidth="1"/>
    <col min="2" max="2" width="9.1640625" customWidth="1"/>
    <col min="3" max="3" width="17" customWidth="1"/>
    <col min="4" max="4" width="18.6640625" customWidth="1"/>
    <col min="5" max="5" width="17" customWidth="1"/>
  </cols>
  <sheetData>
    <row r="1" spans="1:8" s="115" customFormat="1" ht="15">
      <c r="D1" s="21" t="s">
        <v>25</v>
      </c>
    </row>
    <row r="2" spans="1:8" s="115" customFormat="1" ht="15">
      <c r="D2" s="547">
        <v>40983</v>
      </c>
    </row>
    <row r="3" spans="1:8">
      <c r="E3" s="546"/>
    </row>
    <row r="4" spans="1:8" s="115" customFormat="1" ht="15">
      <c r="A4" s="209" t="s">
        <v>26</v>
      </c>
    </row>
    <row r="5" spans="1:8" s="115" customFormat="1" ht="15"/>
    <row r="6" spans="1:8" s="115" customFormat="1" ht="15">
      <c r="A6" s="115" t="s">
        <v>27</v>
      </c>
      <c r="B6" s="264"/>
      <c r="C6" s="96" t="s">
        <v>187</v>
      </c>
      <c r="D6" s="264"/>
      <c r="E6" s="96" t="s">
        <v>28</v>
      </c>
      <c r="F6" s="264"/>
      <c r="G6" s="264"/>
      <c r="H6" s="252"/>
    </row>
    <row r="7" spans="1:8" s="115" customFormat="1" ht="15">
      <c r="H7" s="252"/>
    </row>
    <row r="8" spans="1:8" s="115" customFormat="1" ht="15">
      <c r="A8" s="115" t="s">
        <v>29</v>
      </c>
      <c r="C8" s="445" t="s">
        <v>20</v>
      </c>
      <c r="D8" s="264"/>
      <c r="E8" s="264"/>
      <c r="F8" s="264"/>
      <c r="G8" s="264"/>
      <c r="H8" s="252"/>
    </row>
    <row r="9" spans="1:8" s="115" customFormat="1" ht="15">
      <c r="H9" s="252"/>
    </row>
    <row r="10" spans="1:8" s="115" customFormat="1" ht="15">
      <c r="A10" s="115" t="s">
        <v>68</v>
      </c>
      <c r="E10" s="252"/>
      <c r="F10" s="252"/>
      <c r="G10" s="252"/>
      <c r="H10" s="252"/>
    </row>
    <row r="11" spans="1:8" s="115" customFormat="1" ht="15">
      <c r="H11" s="252"/>
    </row>
    <row r="12" spans="1:8" s="115" customFormat="1" ht="15">
      <c r="A12" s="262" t="s">
        <v>62</v>
      </c>
      <c r="H12" s="252"/>
    </row>
    <row r="13" spans="1:8" s="115" customFormat="1" ht="15"/>
    <row r="14" spans="1:8" s="115" customFormat="1" ht="15">
      <c r="A14" s="115" t="s">
        <v>73</v>
      </c>
    </row>
    <row r="15" spans="1:8" s="115" customFormat="1" ht="15">
      <c r="A15" s="115" t="s">
        <v>63</v>
      </c>
    </row>
    <row r="16" spans="1:8" s="115" customFormat="1" ht="15"/>
    <row r="17" spans="1:9" s="115" customFormat="1" ht="15">
      <c r="A17" s="115" t="s">
        <v>65</v>
      </c>
    </row>
    <row r="18" spans="1:9" s="115" customFormat="1" ht="15">
      <c r="A18" s="115" t="s">
        <v>64</v>
      </c>
    </row>
    <row r="19" spans="1:9" s="115" customFormat="1" ht="15"/>
    <row r="20" spans="1:9" s="115" customFormat="1" ht="15">
      <c r="A20" s="262" t="s">
        <v>66</v>
      </c>
      <c r="I20" s="115" t="s">
        <v>72</v>
      </c>
    </row>
    <row r="21" spans="1:9" s="115" customFormat="1" ht="15"/>
    <row r="22" spans="1:9" s="115" customFormat="1" ht="15">
      <c r="A22" s="115" t="s">
        <v>67</v>
      </c>
    </row>
    <row r="23" spans="1:9" s="115" customFormat="1" ht="15">
      <c r="A23" s="115" t="s">
        <v>63</v>
      </c>
    </row>
    <row r="24" spans="1:9" s="115" customFormat="1" ht="15"/>
    <row r="25" spans="1:9" s="115" customFormat="1" ht="15">
      <c r="A25" s="115" t="s">
        <v>74</v>
      </c>
    </row>
    <row r="26" spans="1:9" s="115" customFormat="1" ht="15">
      <c r="A26" s="115" t="s">
        <v>77</v>
      </c>
    </row>
    <row r="27" spans="1:9" s="115" customFormat="1" ht="15"/>
    <row r="28" spans="1:9" s="115" customFormat="1" ht="15">
      <c r="A28" s="115" t="s">
        <v>69</v>
      </c>
    </row>
    <row r="29" spans="1:9" s="115" customFormat="1" ht="15"/>
    <row r="30" spans="1:9" ht="15">
      <c r="D30" s="96" t="s">
        <v>75</v>
      </c>
      <c r="E30" s="209"/>
    </row>
    <row r="31" spans="1:9">
      <c r="H31" s="5"/>
    </row>
    <row r="32" spans="1:9">
      <c r="A32" s="2"/>
      <c r="B32" s="2"/>
      <c r="C32" s="2"/>
      <c r="D32" s="2"/>
      <c r="E32" s="2"/>
      <c r="F32" s="2"/>
      <c r="G32" s="2"/>
      <c r="H32" s="5"/>
    </row>
    <row r="33" spans="1:8">
      <c r="H33" s="5"/>
    </row>
    <row r="34" spans="1:8" ht="15">
      <c r="D34" s="96" t="s">
        <v>76</v>
      </c>
      <c r="E34" s="209"/>
      <c r="H34" s="5"/>
    </row>
    <row r="35" spans="1:8">
      <c r="H35" s="5"/>
    </row>
    <row r="36" spans="1:8">
      <c r="A36" s="2"/>
      <c r="B36" s="2"/>
      <c r="C36" s="2"/>
      <c r="D36" s="2"/>
      <c r="E36" s="2"/>
      <c r="F36" s="2"/>
      <c r="G36" s="2"/>
      <c r="H36" s="5"/>
    </row>
    <row r="37" spans="1:8">
      <c r="H37" s="5"/>
    </row>
    <row r="38" spans="1:8">
      <c r="H38" s="5"/>
    </row>
    <row r="39" spans="1:8">
      <c r="H39" s="5"/>
    </row>
    <row r="40" spans="1:8" s="115" customFormat="1" ht="15">
      <c r="A40" s="264"/>
      <c r="B40" s="264"/>
      <c r="C40" s="264"/>
      <c r="D40" s="264"/>
      <c r="E40" s="264"/>
      <c r="F40" s="264"/>
      <c r="G40" s="264"/>
      <c r="H40" s="252"/>
    </row>
    <row r="41" spans="1:8" s="115" customFormat="1" ht="15">
      <c r="A41" s="115" t="s">
        <v>70</v>
      </c>
      <c r="H41" s="252"/>
    </row>
    <row r="42" spans="1:8" s="115" customFormat="1" ht="15">
      <c r="H42" s="252"/>
    </row>
    <row r="43" spans="1:8" s="115" customFormat="1" ht="15">
      <c r="H43" s="252"/>
    </row>
    <row r="44" spans="1:8" s="115" customFormat="1" ht="15">
      <c r="A44" s="115" t="s">
        <v>71</v>
      </c>
      <c r="B44" s="264"/>
      <c r="C44" s="264"/>
      <c r="D44" s="264"/>
      <c r="E44" s="264"/>
      <c r="F44" s="264"/>
      <c r="G44" s="264"/>
      <c r="H44" s="252"/>
    </row>
    <row r="45" spans="1:8" s="115" customFormat="1" ht="15">
      <c r="H45" s="252"/>
    </row>
    <row r="46" spans="1:8" s="115" customFormat="1" ht="15">
      <c r="H46" s="252"/>
    </row>
    <row r="47" spans="1:8" s="115" customFormat="1" ht="15">
      <c r="B47" s="264"/>
      <c r="C47" s="264"/>
      <c r="D47" s="264"/>
      <c r="E47" s="264"/>
      <c r="F47" s="264"/>
      <c r="G47" s="264"/>
      <c r="H47" s="252"/>
    </row>
    <row r="48" spans="1:8">
      <c r="H48" s="5"/>
    </row>
    <row r="49" spans="8:8">
      <c r="H49" s="5"/>
    </row>
  </sheetData>
  <printOptions horizontalCentered="1"/>
  <pageMargins left="0.5" right="0.25" top="0.75" bottom="0.25" header="0.3" footer="0.3"/>
  <headerFooter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64"/>
  <sheetViews>
    <sheetView workbookViewId="0">
      <pane xSplit="1" ySplit="4" topLeftCell="B35" activePane="bottomRight" state="frozen"/>
      <selection activeCell="L26" sqref="L26"/>
      <selection pane="topRight" activeCell="L26" sqref="L26"/>
      <selection pane="bottomLeft" activeCell="L26" sqref="L26"/>
      <selection pane="bottomRight" activeCell="C57" sqref="C57"/>
    </sheetView>
  </sheetViews>
  <sheetFormatPr baseColWidth="10" defaultColWidth="8.83203125" defaultRowHeight="12"/>
  <cols>
    <col min="1" max="1" width="45.83203125" customWidth="1"/>
    <col min="2" max="2" width="12.83203125" bestFit="1" customWidth="1"/>
    <col min="3" max="3" width="11.6640625" bestFit="1" customWidth="1"/>
    <col min="4" max="5" width="13.6640625" bestFit="1" customWidth="1"/>
  </cols>
  <sheetData>
    <row r="1" spans="1:5" ht="17">
      <c r="A1" s="28" t="s">
        <v>30</v>
      </c>
    </row>
    <row r="2" spans="1:5" ht="17">
      <c r="A2" s="28" t="s">
        <v>163</v>
      </c>
    </row>
    <row r="3" spans="1:5" ht="17">
      <c r="A3" s="28" t="s">
        <v>164</v>
      </c>
      <c r="B3" s="28">
        <v>2012</v>
      </c>
      <c r="E3" s="8" t="s">
        <v>320</v>
      </c>
    </row>
    <row r="4" spans="1:5">
      <c r="A4" s="8" t="s">
        <v>234</v>
      </c>
      <c r="B4" s="8" t="s">
        <v>308</v>
      </c>
      <c r="C4" s="8" t="s">
        <v>309</v>
      </c>
      <c r="D4" s="8" t="s">
        <v>310</v>
      </c>
      <c r="E4" s="8" t="s">
        <v>273</v>
      </c>
    </row>
    <row r="5" spans="1:5">
      <c r="A5" s="49" t="str">
        <f>'TREASURER''S REPORT DEC ''12'!A7</f>
        <v>A DAY AT THE RACES</v>
      </c>
      <c r="B5" s="135">
        <f>'TREASURER''S REPORT JAN ''12'!B7</f>
        <v>0</v>
      </c>
      <c r="C5" s="135">
        <f>'TREASURER''S REPORT FEB ''12'!B7</f>
        <v>0</v>
      </c>
      <c r="D5" s="135">
        <f>'TREASURER''S REPORT MAR ''12'!C7</f>
        <v>0</v>
      </c>
      <c r="E5" s="135">
        <f>SUM(B5:D5)</f>
        <v>0</v>
      </c>
    </row>
    <row r="6" spans="1:5">
      <c r="A6" s="49" t="str">
        <f>'TREASURER''S REPORT DEC ''12'!A8</f>
        <v>A DAY AT THE RACES 2</v>
      </c>
      <c r="B6" s="135">
        <f>'TREASURER''S REPORT JAN ''12'!B8</f>
        <v>0</v>
      </c>
      <c r="C6" s="135">
        <f>'TREASURER''S REPORT FEB ''12'!B8</f>
        <v>0</v>
      </c>
      <c r="D6" s="135">
        <f>'TREASURER''S REPORT MAR ''12'!B8</f>
        <v>0</v>
      </c>
      <c r="E6" s="135">
        <f t="shared" ref="E6:E61" si="0">SUM(B6:D6)</f>
        <v>0</v>
      </c>
    </row>
    <row r="7" spans="1:5">
      <c r="A7" s="49" t="str">
        <f>'TREASURER''S REPORT DEC ''12'!A9</f>
        <v>BAR TIPS</v>
      </c>
      <c r="B7" s="135">
        <f>'TREASURER''S REPORT JAN ''12'!B9</f>
        <v>0</v>
      </c>
      <c r="C7" s="135">
        <f>'TREASURER''S REPORT FEB ''12'!B9</f>
        <v>0</v>
      </c>
      <c r="D7" s="135">
        <f>'TREASURER''S REPORT MAR ''12'!B9</f>
        <v>0</v>
      </c>
      <c r="E7" s="135">
        <f t="shared" si="0"/>
        <v>0</v>
      </c>
    </row>
    <row r="8" spans="1:5">
      <c r="A8" s="49" t="str">
        <f>'TREASURER''S REPORT DEC ''12'!A10</f>
        <v>BISHOP'S DAY LUNCHEON</v>
      </c>
      <c r="B8" s="135">
        <f>'TREASURER''S REPORT JAN ''12'!B10</f>
        <v>0</v>
      </c>
      <c r="C8" s="135">
        <f>'TREASURER''S REPORT FEB ''12'!B10</f>
        <v>0</v>
      </c>
      <c r="D8" s="135">
        <f>'TREASURER''S REPORT MAR ''12'!B10</f>
        <v>0</v>
      </c>
      <c r="E8" s="135">
        <f t="shared" si="0"/>
        <v>0</v>
      </c>
    </row>
    <row r="9" spans="1:5">
      <c r="A9" s="49" t="str">
        <f>'TREASURER''S REPORT DEC ''12'!A11</f>
        <v>CHAPLAIN'S NIGHT</v>
      </c>
      <c r="B9" s="135">
        <f>SUM('TREASURER''S REPORT JAN ''12'!B11,'TREASURER''S REPORT JAN ''12'!C11,'TREASURER''S REPORT JAN ''12'!D11)</f>
        <v>0</v>
      </c>
      <c r="C9" s="135">
        <f>SUM('TREASURER''S REPORT FEB ''12'!B11,'TREASURER''S REPORT FEB ''12'!C11,'TREASURER''S REPORT FEB ''12'!D11)</f>
        <v>0</v>
      </c>
      <c r="D9" s="135">
        <f>SUM('TREASURER''S REPORT MAR ''12'!B11,'TREASURER''S REPORT MAR ''12'!C11,'TREASURER''S REPORT MAR ''12'!D11)</f>
        <v>0</v>
      </c>
      <c r="E9" s="135">
        <f t="shared" si="0"/>
        <v>0</v>
      </c>
    </row>
    <row r="10" spans="1:5">
      <c r="A10" s="49" t="str">
        <f>'TREASURER''S REPORT DEC ''12'!A12</f>
        <v>CHRISTMAS DINNER</v>
      </c>
      <c r="B10" s="135">
        <f>SUM('TREASURER''S REPORT JAN ''12'!B12,'TREASURER''S REPORT JAN ''12'!C12,'TREASURER''S REPORT JAN ''12'!D12)</f>
        <v>0</v>
      </c>
      <c r="C10" s="135">
        <f>SUM('TREASURER''S REPORT FEB ''12'!B12,'TREASURER''S REPORT FEB ''12'!C12,'TREASURER''S REPORT FEB ''12'!D12)</f>
        <v>0</v>
      </c>
      <c r="D10" s="135">
        <f>SUM('TREASURER''S REPORT MAR ''12'!B12,'TREASURER''S REPORT MAR ''12'!C12,'TREASURER''S REPORT MAR ''12'!D12)</f>
        <v>0</v>
      </c>
      <c r="E10" s="135">
        <f t="shared" si="0"/>
        <v>0</v>
      </c>
    </row>
    <row r="11" spans="1:5">
      <c r="A11" s="49" t="str">
        <f>'TREASURER''S REPORT DEC ''12'!A13</f>
        <v xml:space="preserve">CONVENTION BOOK AD </v>
      </c>
      <c r="B11" s="135">
        <f>SUM('TREASURER''S REPORT JAN ''12'!B13,'TREASURER''S REPORT JAN ''12'!C13,'TREASURER''S REPORT JAN ''12'!D13)</f>
        <v>0</v>
      </c>
      <c r="C11" s="135">
        <f>SUM('TREASURER''S REPORT FEB ''12'!B13,'TREASURER''S REPORT FEB ''12'!C13,'TREASURER''S REPORT FEB ''12'!D13)</f>
        <v>0</v>
      </c>
      <c r="D11" s="135">
        <f>SUM('TREASURER''S REPORT MAR ''12'!B13,'TREASURER''S REPORT MAR ''12'!C13,'TREASURER''S REPORT MAR ''12'!D13)</f>
        <v>0</v>
      </c>
      <c r="E11" s="135">
        <f t="shared" si="0"/>
        <v>0</v>
      </c>
    </row>
    <row r="12" spans="1:5">
      <c r="A12" s="49" t="str">
        <f>'TREASURER''S REPORT DEC ''12'!A14</f>
        <v>CONVENTION RAFFLE</v>
      </c>
      <c r="B12" s="135">
        <f>SUM('TREASURER''S REPORT JAN ''12'!B14,'TREASURER''S REPORT JAN ''12'!C14,'TREASURER''S REPORT JAN ''12'!D14)</f>
        <v>0</v>
      </c>
      <c r="C12" s="135">
        <f>SUM('TREASURER''S REPORT FEB ''12'!B14,'TREASURER''S REPORT FEB ''12'!C14,'TREASURER''S REPORT FEB ''12'!D14)</f>
        <v>0</v>
      </c>
      <c r="D12" s="135">
        <f>SUM('TREASURER''S REPORT MAR ''12'!B14,'TREASURER''S REPORT MAR ''12'!C14,'TREASURER''S REPORT MAR ''12'!D14)</f>
        <v>0</v>
      </c>
      <c r="E12" s="135">
        <f t="shared" si="0"/>
        <v>0</v>
      </c>
    </row>
    <row r="13" spans="1:5">
      <c r="A13" s="49" t="str">
        <f>'TREASURER''S REPORT DEC ''12'!A15</f>
        <v>DAY OF RECOLLECTION</v>
      </c>
      <c r="B13" s="135">
        <f>SUM('TREASURER''S REPORT JAN ''12'!B15,'TREASURER''S REPORT JAN ''12'!C15,'TREASURER''S REPORT JAN ''12'!D15)</f>
        <v>0</v>
      </c>
      <c r="C13" s="135">
        <f>SUM('TREASURER''S REPORT FEB ''12'!B15,'TREASURER''S REPORT FEB ''12'!C15,'TREASURER''S REPORT FEB ''12'!D15)</f>
        <v>0</v>
      </c>
      <c r="D13" s="135">
        <f>SUM('TREASURER''S REPORT MAR ''12'!B15,'TREASURER''S REPORT MAR ''12'!C15,'TREASURER''S REPORT MAR ''12'!D15)</f>
        <v>0</v>
      </c>
      <c r="E13" s="135">
        <f>SUM(B13:D13)</f>
        <v>0</v>
      </c>
    </row>
    <row r="14" spans="1:5">
      <c r="A14" s="49" t="str">
        <f>'TREASURER''S REPORT DEC ''12'!A16</f>
        <v>DISTRICT BBQ</v>
      </c>
      <c r="B14" s="135">
        <f>SUM('TREASURER''S REPORT JAN ''12'!B16,'TREASURER''S REPORT JAN ''12'!C16,'TREASURER''S REPORT JAN ''12'!D16)</f>
        <v>0</v>
      </c>
      <c r="C14" s="135">
        <f>SUM('TREASURER''S REPORT FEB ''12'!B16,'TREASURER''S REPORT FEB ''12'!C16,'TREASURER''S REPORT FEB ''12'!D16)</f>
        <v>0</v>
      </c>
      <c r="D14" s="135">
        <f>SUM('TREASURER''S REPORT MAR ''12'!B16,'TREASURER''S REPORT MAR ''12'!C16,'TREASURER''S REPORT MAR ''12'!D16)</f>
        <v>0</v>
      </c>
      <c r="E14" s="135">
        <f t="shared" si="0"/>
        <v>0</v>
      </c>
    </row>
    <row r="15" spans="1:5">
      <c r="A15" s="49" t="str">
        <f>'TREASURER''S REPORT DEC ''12'!A17</f>
        <v>DISTRICT GOLF TOURNAMENT</v>
      </c>
      <c r="B15" s="135">
        <f>SUM('TREASURER''S REPORT JAN ''12'!B17,'TREASURER''S REPORT JAN ''12'!C17,'TREASURER''S REPORT JAN ''12'!D17)</f>
        <v>0</v>
      </c>
      <c r="C15" s="135">
        <f>SUM('TREASURER''S REPORT FEB ''12'!B17,'TREASURER''S REPORT FEB ''12'!C17,'TREASURER''S REPORT FEB ''12'!D17)</f>
        <v>0</v>
      </c>
      <c r="D15" s="135">
        <f>SUM('TREASURER''S REPORT MAR ''12'!B17,'TREASURER''S REPORT MAR ''12'!C17,'TREASURER''S REPORT MAR ''12'!D17)</f>
        <v>0</v>
      </c>
      <c r="E15" s="135">
        <f t="shared" si="0"/>
        <v>0</v>
      </c>
    </row>
    <row r="16" spans="1:5">
      <c r="A16" s="49" t="str">
        <f>'TREASURER''S REPORT DEC ''12'!A18</f>
        <v>DONATIONS</v>
      </c>
      <c r="B16" s="135">
        <f>SUM('TREASURER''S REPORT JAN ''12'!B18,'TREASURER''S REPORT JAN ''12'!C18,'TREASURER''S REPORT JAN ''12'!D18)</f>
        <v>0</v>
      </c>
      <c r="C16" s="135">
        <f>SUM('TREASURER''S REPORT FEB ''12'!B18,'TREASURER''S REPORT FEB ''12'!C18,'TREASURER''S REPORT FEB ''12'!D18)</f>
        <v>0</v>
      </c>
      <c r="D16" s="135">
        <f>SUM('TREASURER''S REPORT MAR ''12'!B18,'TREASURER''S REPORT MAR ''12'!C18,'TREASURER''S REPORT MAR ''12'!D18)</f>
        <v>0</v>
      </c>
      <c r="E16" s="135">
        <f t="shared" si="0"/>
        <v>0</v>
      </c>
    </row>
    <row r="17" spans="1:5">
      <c r="A17" s="49" t="str">
        <f>'TREASURER''S REPORT DEC ''12'!A19</f>
        <v>HOSPITALITY ROOM REFUND</v>
      </c>
      <c r="B17" s="135">
        <f>SUM('TREASURER''S REPORT JAN ''12'!B19,'TREASURER''S REPORT JAN ''12'!C19,'TREASURER''S REPORT JAN ''12'!D19)</f>
        <v>0</v>
      </c>
      <c r="C17" s="135">
        <f>SUM('TREASURER''S REPORT FEB ''12'!B19,'TREASURER''S REPORT FEB ''12'!C19,'TREASURER''S REPORT FEB ''12'!D19)</f>
        <v>0</v>
      </c>
      <c r="D17" s="135">
        <f>SUM('TREASURER''S REPORT MAR ''12'!B19,'TREASURER''S REPORT MAR ''12'!C19,'TREASURER''S REPORT MAR ''12'!D19)</f>
        <v>0</v>
      </c>
      <c r="E17" s="135">
        <f t="shared" si="0"/>
        <v>0</v>
      </c>
    </row>
    <row r="18" spans="1:5">
      <c r="A18" s="49" t="str">
        <f>'TREASURER''S REPORT DEC ''12'!A20</f>
        <v>INSTALLATION LUNCHEON</v>
      </c>
      <c r="B18" s="135">
        <f>SUM('TREASURER''S REPORT JAN ''12'!B20,'TREASURER''S REPORT JAN ''12'!C20,'TREASURER''S REPORT JAN ''12'!D20)</f>
        <v>0</v>
      </c>
      <c r="C18" s="135">
        <f>SUM('TREASURER''S REPORT FEB ''12'!B20,'TREASURER''S REPORT FEB ''12'!C20,'TREASURER''S REPORT FEB ''12'!D20)</f>
        <v>0</v>
      </c>
      <c r="D18" s="135">
        <f>SUM('TREASURER''S REPORT MAR ''12'!B20,'TREASURER''S REPORT MAR ''12'!C20,'TREASURER''S REPORT MAR ''12'!D20)</f>
        <v>0</v>
      </c>
      <c r="E18" s="135">
        <f>SUM(B18:D18)</f>
        <v>0</v>
      </c>
    </row>
    <row r="19" spans="1:5">
      <c r="A19" s="49" t="str">
        <f>'TREASURER''S REPORT DEC ''12'!A21</f>
        <v>INTEREST</v>
      </c>
      <c r="B19" s="135">
        <f>SUM('TREASURER''S REPORT JAN ''12'!B21,'TREASURER''S REPORT JAN ''12'!C21,'TREASURER''S REPORT JAN ''12'!D21)</f>
        <v>0</v>
      </c>
      <c r="C19" s="135">
        <f>SUM('TREASURER''S REPORT FEB ''12'!B21,'TREASURER''S REPORT FEB ''12'!C21,'TREASURER''S REPORT FEB ''12'!D21)</f>
        <v>0</v>
      </c>
      <c r="D19" s="135">
        <f>SUM('TREASURER''S REPORT MAR ''12'!B21,'TREASURER''S REPORT MAR ''12'!C21,'TREASURER''S REPORT MAR ''12'!D21)</f>
        <v>0</v>
      </c>
      <c r="E19" s="135">
        <f>SUM(B19:D19)</f>
        <v>0</v>
      </c>
    </row>
    <row r="20" spans="1:5">
      <c r="A20" s="49" t="str">
        <f>'TREASURER''S REPORT DEC ''12'!A22</f>
        <v>ITALIAN HARVEST FESTA-Branch 435</v>
      </c>
      <c r="B20" s="135">
        <f>SUM('TREASURER''S REPORT JAN ''12'!B22,'TREASURER''S REPORT JAN ''12'!C22,'TREASURER''S REPORT JAN ''12'!D22)</f>
        <v>0</v>
      </c>
      <c r="C20" s="135">
        <f>SUM('TREASURER''S REPORT FEB ''12'!B22,'TREASURER''S REPORT FEB ''12'!C22,'TREASURER''S REPORT FEB ''12'!D22)</f>
        <v>0</v>
      </c>
      <c r="D20" s="135">
        <f>SUM('TREASURER''S REPORT MAR ''12'!B22,'TREASURER''S REPORT MAR ''12'!C22,'TREASURER''S REPORT MAR ''12'!D22)</f>
        <v>0</v>
      </c>
      <c r="E20" s="135">
        <f>SUM(B20:D20)</f>
        <v>0</v>
      </c>
    </row>
    <row r="21" spans="1:5">
      <c r="A21" s="49" t="str">
        <f>'TREASURER''S REPORT DEC ''12'!A23</f>
        <v>LADY OF PEACE MASS</v>
      </c>
      <c r="B21" s="135">
        <f>SUM('TREASURER''S REPORT JAN ''12'!B23,'TREASURER''S REPORT JAN ''12'!C23,'TREASURER''S REPORT JAN ''12'!D23)</f>
        <v>0</v>
      </c>
      <c r="C21" s="135">
        <f>SUM('TREASURER''S REPORT FEB ''12'!B23,'TREASURER''S REPORT FEB ''12'!C23,'TREASURER''S REPORT FEB ''12'!D23)</f>
        <v>0</v>
      </c>
      <c r="D21" s="135">
        <f>SUM('TREASURER''S REPORT MAR ''12'!B23,'TREASURER''S REPORT MAR ''12'!C23,'TREASURER''S REPORT MAR ''12'!D23)</f>
        <v>0</v>
      </c>
      <c r="E21" s="135">
        <f>SUM(B21:D21)</f>
        <v>0</v>
      </c>
    </row>
    <row r="22" spans="1:5">
      <c r="A22" s="49" t="str">
        <f>'TREASURER''S REPORT DEC ''12'!A24</f>
        <v>LAYETTE</v>
      </c>
      <c r="B22" s="135">
        <f>SUM('TREASURER''S REPORT JAN ''12'!B24,'TREASURER''S REPORT JAN ''12'!C24,'TREASURER''S REPORT JAN ''12'!D24)</f>
        <v>0</v>
      </c>
      <c r="C22" s="135">
        <f>SUM('TREASURER''S REPORT FEB ''12'!B24,'TREASURER''S REPORT FEB ''12'!C24,'TREASURER''S REPORT FEB ''12'!D24)</f>
        <v>0</v>
      </c>
      <c r="D22" s="135">
        <f>SUM('TREASURER''S REPORT MAR ''12'!B24,'TREASURER''S REPORT MAR ''12'!C24,'TREASURER''S REPORT MAR ''12'!D24)</f>
        <v>0</v>
      </c>
      <c r="E22" s="135">
        <f t="shared" si="0"/>
        <v>0</v>
      </c>
    </row>
    <row r="23" spans="1:5">
      <c r="A23" s="49" t="str">
        <f>'TREASURER''S REPORT DEC ''12'!A25</f>
        <v>MEMBER AWARD</v>
      </c>
      <c r="B23" s="135">
        <f>SUM('TREASURER''S REPORT JAN ''12'!B25,'TREASURER''S REPORT JAN ''12'!C25,'TREASURER''S REPORT JAN ''12'!D25)</f>
        <v>0</v>
      </c>
      <c r="C23" s="135">
        <f>SUM('TREASURER''S REPORT FEB ''12'!B25,'TREASURER''S REPORT FEB ''12'!C25,'TREASURER''S REPORT FEB ''12'!D25)</f>
        <v>0</v>
      </c>
      <c r="D23" s="135">
        <f>SUM('TREASURER''S REPORT MAR ''12'!B25,'TREASURER''S REPORT MAR ''12'!C25,'TREASURER''S REPORT MAR ''12'!D25)</f>
        <v>0</v>
      </c>
      <c r="E23" s="135">
        <f t="shared" si="0"/>
        <v>0</v>
      </c>
    </row>
    <row r="24" spans="1:5">
      <c r="A24" s="49" t="str">
        <f>'TREASURER''S REPORT DEC ''12'!A26</f>
        <v>NOVELTIES SALES</v>
      </c>
      <c r="B24" s="135">
        <f>SUM('TREASURER''S REPORT JAN ''12'!B26,'TREASURER''S REPORT JAN ''12'!C26,'TREASURER''S REPORT JAN ''12'!D26)</f>
        <v>0</v>
      </c>
      <c r="C24" s="135">
        <f>SUM('TREASURER''S REPORT FEB ''12'!B26,'TREASURER''S REPORT FEB ''12'!C26,'TREASURER''S REPORT FEB ''12'!D26)</f>
        <v>0</v>
      </c>
      <c r="D24" s="135">
        <f>SUM('TREASURER''S REPORT MAR ''12'!B26,'TREASURER''S REPORT MAR ''12'!C26,'TREASURER''S REPORT MAR ''12'!D26)</f>
        <v>0</v>
      </c>
      <c r="E24" s="135">
        <f t="shared" si="0"/>
        <v>0</v>
      </c>
    </row>
    <row r="25" spans="1:5">
      <c r="A25" s="49" t="str">
        <f>'TREASURER''S REPORT DEC ''12'!A27</f>
        <v>RAFFLE</v>
      </c>
      <c r="B25" s="135">
        <f>SUM('TREASURER''S REPORT JAN ''12'!B27,'TREASURER''S REPORT JAN ''12'!C27,'TREASURER''S REPORT JAN ''12'!D27)</f>
        <v>0</v>
      </c>
      <c r="C25" s="135">
        <f>SUM('TREASURER''S REPORT FEB ''12'!B27,'TREASURER''S REPORT FEB ''12'!C27,'TREASURER''S REPORT FEB ''12'!D27)</f>
        <v>0</v>
      </c>
      <c r="D25" s="135">
        <f>SUM('TREASURER''S REPORT MAR ''12'!B27,'TREASURER''S REPORT MAR ''12'!C27,'TREASURER''S REPORT MAR ''12'!D27)</f>
        <v>0</v>
      </c>
      <c r="E25" s="135">
        <f t="shared" si="0"/>
        <v>0</v>
      </c>
    </row>
    <row r="26" spans="1:5">
      <c r="A26" s="49" t="str">
        <f>'TREASURER''S REPORT DEC ''12'!A28</f>
        <v>RENO TRIP FUNDRAISER</v>
      </c>
      <c r="B26" s="135">
        <f>SUM('TREASURER''S REPORT JAN ''12'!B28,'TREASURER''S REPORT JAN ''12'!C28,'TREASURER''S REPORT JAN ''12'!D28)</f>
        <v>0</v>
      </c>
      <c r="C26" s="135">
        <f>SUM('TREASURER''S REPORT FEB ''12'!B28,'TREASURER''S REPORT FEB ''12'!C28,'TREASURER''S REPORT FEB ''12'!D28)</f>
        <v>0</v>
      </c>
      <c r="D26" s="135">
        <f>SUM('TREASURER''S REPORT MAR ''12'!B28,'TREASURER''S REPORT MAR ''12'!C28,'TREASURER''S REPORT MAR ''12'!D28)</f>
        <v>0</v>
      </c>
      <c r="E26" s="135">
        <f t="shared" si="0"/>
        <v>0</v>
      </c>
    </row>
    <row r="27" spans="1:5">
      <c r="A27" s="49" t="str">
        <f>'TREASURER''S REPORT DEC ''12'!A29</f>
        <v>SEMINARIAN SPONSORSHIP</v>
      </c>
      <c r="B27" s="135">
        <f>SUM('TREASURER''S REPORT JAN ''12'!B29,'TREASURER''S REPORT JAN ''12'!C29,'TREASURER''S REPORT JAN ''12'!D29)</f>
        <v>0</v>
      </c>
      <c r="C27" s="135">
        <f>SUM('TREASURER''S REPORT FEB ''12'!B29,'TREASURER''S REPORT FEB ''12'!C29,'TREASURER''S REPORT FEB ''12'!D29)</f>
        <v>0</v>
      </c>
      <c r="D27" s="135">
        <f>SUM('TREASURER''S REPORT MAR ''12'!B29,'TREASURER''S REPORT MAR ''12'!C29,'TREASURER''S REPORT MAR ''12'!D29)</f>
        <v>0</v>
      </c>
      <c r="E27" s="135">
        <f t="shared" si="0"/>
        <v>0</v>
      </c>
    </row>
    <row r="28" spans="1:5">
      <c r="A28" s="49" t="str">
        <f>'TREASURER''S REPORT DEC ''12'!A30</f>
        <v>SEMINARY BURSE</v>
      </c>
      <c r="B28" s="135">
        <f>SUM('TREASURER''S REPORT JAN ''12'!B30,'TREASURER''S REPORT JAN ''12'!C30,'TREASURER''S REPORT JAN ''12'!D30)</f>
        <v>0</v>
      </c>
      <c r="C28" s="135">
        <f>SUM('TREASURER''S REPORT FEB ''12'!B30,'TREASURER''S REPORT FEB ''12'!C30,'TREASURER''S REPORT FEB ''12'!D30)</f>
        <v>0</v>
      </c>
      <c r="D28" s="135">
        <f>SUM('TREASURER''S REPORT MAR ''12'!B30,'TREASURER''S REPORT MAR ''12'!C30,'TREASURER''S REPORT MAR ''12'!D30)</f>
        <v>0</v>
      </c>
      <c r="E28" s="135">
        <f t="shared" si="0"/>
        <v>0</v>
      </c>
    </row>
    <row r="29" spans="1:5">
      <c r="A29" s="49" t="str">
        <f>'TREASURER''S REPORT DEC ''12'!A31</f>
        <v>SF GIANTS ITALIAN HERITAGE NIGHT</v>
      </c>
      <c r="B29" s="135">
        <f>SUM('TREASURER''S REPORT JAN ''12'!B31,'TREASURER''S REPORT JAN ''12'!C31,'TREASURER''S REPORT JAN ''12'!D31)</f>
        <v>0</v>
      </c>
      <c r="C29" s="135">
        <f>SUM('TREASURER''S REPORT FEB ''12'!B31,'TREASURER''S REPORT FEB ''12'!C31,'TREASURER''S REPORT FEB ''12'!D31)</f>
        <v>0</v>
      </c>
      <c r="D29" s="135">
        <f>SUM('TREASURER''S REPORT MAR ''12'!B31,'TREASURER''S REPORT MAR ''12'!C31,'TREASURER''S REPORT MAR ''12'!D31)</f>
        <v>0</v>
      </c>
      <c r="E29" s="135">
        <f t="shared" si="0"/>
        <v>0</v>
      </c>
    </row>
    <row r="30" spans="1:5">
      <c r="A30" s="49" t="str">
        <f>'TREASURER''S REPORT DEC ''12'!A32</f>
        <v>ST. FRANCES CABRINI FUND</v>
      </c>
      <c r="B30" s="135">
        <f>SUM('TREASURER''S REPORT JAN ''12'!B32,'TREASURER''S REPORT JAN ''12'!C32,'TREASURER''S REPORT JAN ''12'!D32)</f>
        <v>0</v>
      </c>
      <c r="C30" s="135">
        <f>SUM('TREASURER''S REPORT FEB ''12'!B32,'TREASURER''S REPORT FEB ''12'!C32,'TREASURER''S REPORT FEB ''12'!D32)</f>
        <v>0</v>
      </c>
      <c r="D30" s="135">
        <f>SUM('TREASURER''S REPORT MAR ''12'!B32,'TREASURER''S REPORT MAR ''12'!C32,'TREASURER''S REPORT MAR ''12'!D32)</f>
        <v>0</v>
      </c>
      <c r="E30" s="135">
        <f t="shared" si="0"/>
        <v>0</v>
      </c>
    </row>
    <row r="31" spans="1:5">
      <c r="A31" s="49" t="str">
        <f>'TREASURER''S REPORT DEC ''12'!A33</f>
        <v>DISTRICT GT SEED RETURN</v>
      </c>
      <c r="B31" s="135">
        <f>SUM('TREASURER''S REPORT JAN ''12'!B33,'TREASURER''S REPORT JAN ''12'!C33,'TREASURER''S REPORT JAN ''12'!D33)</f>
        <v>0</v>
      </c>
      <c r="C31" s="135">
        <f>SUM('TREASURER''S REPORT FEB ''12'!B33,'TREASURER''S REPORT FEB ''12'!C33,'TREASURER''S REPORT FEB ''12'!D33)</f>
        <v>0</v>
      </c>
      <c r="D31" s="135">
        <f>SUM('TREASURER''S REPORT MAR ''12'!B33,'TREASURER''S REPORT MAR ''12'!C33,'TREASURER''S REPORT MAR ''12'!D33)</f>
        <v>0</v>
      </c>
      <c r="E31" s="135">
        <f t="shared" si="0"/>
        <v>0</v>
      </c>
    </row>
    <row r="32" spans="1:5">
      <c r="A32" s="49">
        <f>'TREASURER''S REPORT DEC ''12'!A34</f>
        <v>0</v>
      </c>
      <c r="B32" s="135">
        <f>SUM('TREASURER''S REPORT JAN ''12'!B34,'TREASURER''S REPORT JAN ''12'!C34,'TREASURER''S REPORT JAN ''12'!D34)</f>
        <v>0</v>
      </c>
      <c r="C32" s="135">
        <f>SUM('TREASURER''S REPORT FEB ''12'!B34,'TREASURER''S REPORT FEB ''12'!C34,'TREASURER''S REPORT FEB ''12'!D34)</f>
        <v>0</v>
      </c>
      <c r="D32" s="135">
        <f>SUM('TREASURER''S REPORT MAR ''12'!B34,'TREASURER''S REPORT MAR ''12'!C34,'TREASURER''S REPORT MAR ''12'!D34)</f>
        <v>0</v>
      </c>
      <c r="E32" s="135">
        <f>SUM(B32:D32)</f>
        <v>0</v>
      </c>
    </row>
    <row r="33" spans="1:5">
      <c r="A33" s="49" t="str">
        <f>'TREASURER''S REPORT DEC ''12'!A35</f>
        <v>VALUE CHECKING SERVICE CHARGE</v>
      </c>
      <c r="B33" s="135">
        <f>SUM('TREASURER''S REPORT JAN ''12'!B35,'TREASURER''S REPORT JAN ''12'!C35,'TREASURER''S REPORT JAN ''12'!D35)</f>
        <v>0</v>
      </c>
      <c r="C33" s="135">
        <f>SUM('TREASURER''S REPORT FEB ''12'!B35,'TREASURER''S REPORT FEB ''12'!C35,'TREASURER''S REPORT FEB ''12'!D35)</f>
        <v>0</v>
      </c>
      <c r="D33" s="135">
        <f>SUM('TREASURER''S REPORT MAR ''12'!B35,'TREASURER''S REPORT MAR ''12'!C35,'TREASURER''S REPORT MAR ''12'!D35)</f>
        <v>0</v>
      </c>
      <c r="E33" s="135">
        <f>SUM(B33:D33)</f>
        <v>0</v>
      </c>
    </row>
    <row r="34" spans="1:5" ht="13" thickBot="1">
      <c r="A34" s="49" t="str">
        <f>'TREASURER''S REPORT DEC ''12'!A36</f>
        <v>OTHER</v>
      </c>
      <c r="B34" s="135">
        <f>SUM('TREASURER''S REPORT JAN ''12'!B36,'TREASURER''S REPORT JAN ''12'!C36,'TREASURER''S REPORT JAN ''12'!D36)</f>
        <v>0</v>
      </c>
      <c r="C34" s="135">
        <f>SUM('TREASURER''S REPORT FEB ''12'!B36,'TREASURER''S REPORT FEB ''12'!C36,'TREASURER''S REPORT FEB ''12'!D36)</f>
        <v>0</v>
      </c>
      <c r="D34" s="135">
        <f>SUM('TREASURER''S REPORT MAR ''12'!B36,'TREASURER''S REPORT MAR ''12'!C36,'TREASURER''S REPORT MAR ''12'!D36)</f>
        <v>0</v>
      </c>
      <c r="E34" s="135">
        <f t="shared" si="0"/>
        <v>0</v>
      </c>
    </row>
    <row r="35" spans="1:5" ht="13" thickBot="1">
      <c r="A35" s="167" t="s">
        <v>274</v>
      </c>
      <c r="B35" s="140">
        <f>SUM(B5:B34)</f>
        <v>0</v>
      </c>
      <c r="C35" s="140">
        <f>SUM(C5:C34)</f>
        <v>0</v>
      </c>
      <c r="D35" s="140">
        <f>SUM(D5:D34)</f>
        <v>0</v>
      </c>
      <c r="E35" s="140">
        <f>SUM(B35:D35)</f>
        <v>0</v>
      </c>
    </row>
    <row r="36" spans="1:5">
      <c r="A36" s="8" t="s">
        <v>236</v>
      </c>
      <c r="B36" s="435"/>
      <c r="E36" s="107"/>
    </row>
    <row r="37" spans="1:5">
      <c r="A37" s="130"/>
      <c r="B37" s="470"/>
      <c r="C37" s="135"/>
      <c r="D37" s="135"/>
      <c r="E37" s="135">
        <f t="shared" si="0"/>
        <v>0</v>
      </c>
    </row>
    <row r="38" spans="1:5">
      <c r="A38" s="130"/>
      <c r="B38" s="464"/>
      <c r="C38" s="135"/>
      <c r="D38" s="135"/>
      <c r="E38" s="135">
        <f t="shared" si="0"/>
        <v>0</v>
      </c>
    </row>
    <row r="39" spans="1:5">
      <c r="A39" s="130"/>
      <c r="B39" s="464"/>
      <c r="C39" s="135"/>
      <c r="D39" s="135"/>
      <c r="E39" s="135">
        <f t="shared" si="0"/>
        <v>0</v>
      </c>
    </row>
    <row r="40" spans="1:5">
      <c r="A40" s="130"/>
      <c r="B40" s="464"/>
      <c r="C40" s="11"/>
      <c r="D40" s="11"/>
      <c r="E40" s="135">
        <f t="shared" si="0"/>
        <v>0</v>
      </c>
    </row>
    <row r="41" spans="1:5">
      <c r="A41" s="130"/>
      <c r="B41" s="464"/>
      <c r="C41" s="11"/>
      <c r="D41" s="11"/>
      <c r="E41" s="135">
        <f t="shared" si="0"/>
        <v>0</v>
      </c>
    </row>
    <row r="42" spans="1:5">
      <c r="A42" s="130"/>
      <c r="B42" s="464"/>
      <c r="C42" s="11"/>
      <c r="D42" s="11"/>
      <c r="E42" s="135">
        <f t="shared" si="0"/>
        <v>0</v>
      </c>
    </row>
    <row r="43" spans="1:5">
      <c r="A43" s="452"/>
      <c r="B43" s="464"/>
      <c r="C43" s="11"/>
      <c r="D43" s="11"/>
      <c r="E43" s="135">
        <f t="shared" si="0"/>
        <v>0</v>
      </c>
    </row>
    <row r="44" spans="1:5">
      <c r="A44" s="452"/>
      <c r="B44" s="464"/>
      <c r="C44" s="11"/>
      <c r="D44" s="11"/>
      <c r="E44" s="135">
        <f t="shared" si="0"/>
        <v>0</v>
      </c>
    </row>
    <row r="45" spans="1:5">
      <c r="A45" s="12"/>
      <c r="B45" s="464"/>
      <c r="C45" s="11"/>
      <c r="D45" s="11"/>
      <c r="E45" s="135">
        <f t="shared" si="0"/>
        <v>0</v>
      </c>
    </row>
    <row r="46" spans="1:5">
      <c r="A46" s="449"/>
      <c r="B46" s="464"/>
      <c r="C46" s="11"/>
      <c r="D46" s="11"/>
      <c r="E46" s="135">
        <f t="shared" si="0"/>
        <v>0</v>
      </c>
    </row>
    <row r="47" spans="1:5">
      <c r="A47" s="449"/>
      <c r="B47" s="464"/>
      <c r="C47" s="11"/>
      <c r="D47" s="11"/>
      <c r="E47" s="135">
        <f t="shared" si="0"/>
        <v>0</v>
      </c>
    </row>
    <row r="48" spans="1:5">
      <c r="A48" s="12"/>
      <c r="B48" s="11"/>
      <c r="C48" s="11"/>
      <c r="D48" s="11"/>
      <c r="E48" s="135">
        <f t="shared" si="0"/>
        <v>0</v>
      </c>
    </row>
    <row r="49" spans="1:5">
      <c r="A49" s="449"/>
      <c r="B49" s="11"/>
      <c r="C49" s="11"/>
      <c r="D49" s="11"/>
      <c r="E49" s="135">
        <f t="shared" si="0"/>
        <v>0</v>
      </c>
    </row>
    <row r="50" spans="1:5">
      <c r="A50" s="449"/>
      <c r="B50" s="11"/>
      <c r="C50" s="11"/>
      <c r="D50" s="42"/>
      <c r="E50" s="135">
        <f t="shared" si="0"/>
        <v>0</v>
      </c>
    </row>
    <row r="51" spans="1:5">
      <c r="A51" s="12"/>
      <c r="B51" s="11"/>
      <c r="C51" s="11"/>
      <c r="D51" s="42"/>
      <c r="E51" s="135">
        <f t="shared" si="0"/>
        <v>0</v>
      </c>
    </row>
    <row r="52" spans="1:5">
      <c r="A52" s="12"/>
      <c r="B52" s="11"/>
      <c r="C52" s="11"/>
      <c r="D52" s="42"/>
      <c r="E52" s="135">
        <f t="shared" si="0"/>
        <v>0</v>
      </c>
    </row>
    <row r="53" spans="1:5">
      <c r="A53" s="458"/>
      <c r="B53" s="11"/>
      <c r="C53" s="11"/>
      <c r="D53" s="42"/>
      <c r="E53" s="135">
        <f t="shared" si="0"/>
        <v>0</v>
      </c>
    </row>
    <row r="54" spans="1:5">
      <c r="A54" s="12"/>
      <c r="B54" s="11"/>
      <c r="C54" s="11"/>
      <c r="D54" s="42"/>
      <c r="E54" s="135">
        <f t="shared" si="0"/>
        <v>0</v>
      </c>
    </row>
    <row r="55" spans="1:5">
      <c r="A55" s="452"/>
      <c r="B55" s="11"/>
      <c r="C55" s="11"/>
      <c r="D55" s="464"/>
      <c r="E55" s="135">
        <f t="shared" si="0"/>
        <v>0</v>
      </c>
    </row>
    <row r="56" spans="1:5">
      <c r="A56" s="452"/>
      <c r="B56" s="11"/>
      <c r="C56" s="11"/>
      <c r="D56" s="464"/>
      <c r="E56" s="135">
        <f t="shared" si="0"/>
        <v>0</v>
      </c>
    </row>
    <row r="57" spans="1:5">
      <c r="A57" s="452"/>
      <c r="B57" s="11"/>
      <c r="C57" s="11"/>
      <c r="D57" s="464"/>
      <c r="E57" s="135">
        <f t="shared" si="0"/>
        <v>0</v>
      </c>
    </row>
    <row r="58" spans="1:5">
      <c r="A58" s="452"/>
      <c r="B58" s="11"/>
      <c r="C58" s="11"/>
      <c r="D58" s="464"/>
      <c r="E58" s="135">
        <f t="shared" si="0"/>
        <v>0</v>
      </c>
    </row>
    <row r="59" spans="1:5">
      <c r="A59" s="452"/>
      <c r="B59" s="11"/>
      <c r="C59" s="11"/>
      <c r="D59" s="464"/>
      <c r="E59" s="135">
        <f t="shared" si="0"/>
        <v>0</v>
      </c>
    </row>
    <row r="60" spans="1:5">
      <c r="A60" s="130"/>
      <c r="B60" s="11"/>
      <c r="C60" s="11"/>
      <c r="D60" s="464"/>
      <c r="E60" s="135">
        <f t="shared" si="0"/>
        <v>0</v>
      </c>
    </row>
    <row r="61" spans="1:5" ht="13" thickBot="1">
      <c r="A61" s="449"/>
      <c r="B61" s="525"/>
      <c r="C61" s="525"/>
      <c r="D61" s="525"/>
      <c r="E61" s="549">
        <f t="shared" si="0"/>
        <v>0</v>
      </c>
    </row>
    <row r="62" spans="1:5" ht="14" thickTop="1" thickBot="1">
      <c r="A62" s="18" t="s">
        <v>274</v>
      </c>
      <c r="B62" s="276">
        <f>SUM(B37:B61)</f>
        <v>0</v>
      </c>
      <c r="C62" s="276">
        <f t="shared" ref="C62:E62" si="1">SUM(C37:C61)</f>
        <v>0</v>
      </c>
      <c r="D62" s="276">
        <f t="shared" si="1"/>
        <v>0</v>
      </c>
      <c r="E62" s="276">
        <f t="shared" si="1"/>
        <v>0</v>
      </c>
    </row>
    <row r="63" spans="1:5" ht="13" thickBot="1">
      <c r="E63" s="107"/>
    </row>
    <row r="64" spans="1:5" ht="16" thickBot="1">
      <c r="A64" s="18" t="s">
        <v>305</v>
      </c>
      <c r="B64" s="421">
        <f>SUM(B35-B62)</f>
        <v>0</v>
      </c>
      <c r="C64" s="421">
        <f>SUM(C35-C62)</f>
        <v>0</v>
      </c>
      <c r="D64" s="421">
        <f>SUM(D35-D62)</f>
        <v>0</v>
      </c>
      <c r="E64" s="421">
        <f>SUM(E35-E62)</f>
        <v>0</v>
      </c>
    </row>
  </sheetData>
  <sheetCalcPr fullCalcOnLoad="1"/>
  <phoneticPr fontId="0" type="noConversion"/>
  <printOptions horizontalCentered="1"/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69"/>
  <sheetViews>
    <sheetView workbookViewId="0">
      <pane xSplit="1" ySplit="4" topLeftCell="B18" activePane="bottomRight" state="frozen"/>
      <selection activeCell="L26" sqref="L26"/>
      <selection pane="topRight" activeCell="L26" sqref="L26"/>
      <selection pane="bottomLeft" activeCell="L26" sqref="L26"/>
      <selection pane="bottomRight" activeCell="D41" sqref="D41"/>
    </sheetView>
  </sheetViews>
  <sheetFormatPr baseColWidth="10" defaultColWidth="8.83203125" defaultRowHeight="12"/>
  <cols>
    <col min="1" max="1" width="41.6640625" customWidth="1"/>
    <col min="2" max="2" width="12.83203125" bestFit="1" customWidth="1"/>
    <col min="3" max="5" width="13.6640625" bestFit="1" customWidth="1"/>
    <col min="6" max="11" width="9.1640625" style="5" customWidth="1"/>
  </cols>
  <sheetData>
    <row r="1" spans="1:11" ht="17">
      <c r="A1" s="28" t="s">
        <v>30</v>
      </c>
    </row>
    <row r="2" spans="1:11" ht="17">
      <c r="A2" s="28" t="s">
        <v>163</v>
      </c>
    </row>
    <row r="3" spans="1:11" ht="17">
      <c r="A3" s="28" t="s">
        <v>164</v>
      </c>
      <c r="B3" s="28">
        <v>2012</v>
      </c>
      <c r="E3" s="8" t="s">
        <v>322</v>
      </c>
      <c r="F3" s="70"/>
      <c r="G3" s="70"/>
      <c r="H3" s="70"/>
      <c r="I3" s="70"/>
      <c r="J3" s="70"/>
      <c r="K3" s="70"/>
    </row>
    <row r="4" spans="1:11" ht="13" thickBot="1">
      <c r="A4" s="8" t="s">
        <v>234</v>
      </c>
      <c r="B4" s="8" t="s">
        <v>311</v>
      </c>
      <c r="C4" s="8" t="s">
        <v>312</v>
      </c>
      <c r="D4" s="8" t="s">
        <v>313</v>
      </c>
      <c r="E4" s="8" t="s">
        <v>273</v>
      </c>
      <c r="F4" s="70"/>
      <c r="G4" s="70"/>
      <c r="H4" s="70"/>
      <c r="I4" s="70"/>
      <c r="J4" s="70"/>
    </row>
    <row r="5" spans="1:11">
      <c r="A5" s="147" t="str">
        <f>'TRSESURERS REPORT-1ST QUARTER'!A5</f>
        <v>A DAY AT THE RACES</v>
      </c>
      <c r="B5" s="278">
        <f>SUM('TREASURER''S REPORT APR ''12'!B7,'TREASURER''S REPORT APR ''12'!C7,'TREASURER''S REPORT APR ''12'!D7)</f>
        <v>0</v>
      </c>
      <c r="C5" s="278">
        <f>SUM('TREASURER''S REPORT MAY ''12'!B7,'TREASURER''S REPORT MAY ''12'!C7,'TREASURER''S REPORT MAY ''12'!D7)</f>
        <v>0</v>
      </c>
      <c r="D5" s="278">
        <f>SUM('TREASURER''S REPORT JUN ''12'!B7,'TREASURER''S REPORT JUN ''12'!C7,'TREASURER''S REPORT JUN ''12'!D7)</f>
        <v>0</v>
      </c>
      <c r="E5" s="279">
        <f>SUM(B5:D5)</f>
        <v>0</v>
      </c>
    </row>
    <row r="6" spans="1:11">
      <c r="A6" s="152" t="str">
        <f>'TRSESURERS REPORT-1ST QUARTER'!A6</f>
        <v>A DAY AT THE RACES 2</v>
      </c>
      <c r="B6" s="135">
        <f>SUM('TREASURER''S REPORT APR ''12'!B8,'TREASURER''S REPORT APR ''12'!C8,'TREASURER''S REPORT APR ''12'!D8)</f>
        <v>0</v>
      </c>
      <c r="C6" s="135">
        <f>SUM('TREASURER''S REPORT MAY ''12'!B8,'TREASURER''S REPORT MAY ''12'!C8,'TREASURER''S REPORT MAY ''12'!D8)</f>
        <v>0</v>
      </c>
      <c r="D6" s="135">
        <f>SUM('TREASURER''S REPORT JUN ''12'!B8,'TREASURER''S REPORT JUN ''12'!C8,'TREASURER''S REPORT JUN ''12'!D8)</f>
        <v>0</v>
      </c>
      <c r="E6" s="280">
        <f t="shared" ref="E6:E34" si="0">SUM(B6:D6)</f>
        <v>0</v>
      </c>
    </row>
    <row r="7" spans="1:11">
      <c r="A7" s="152" t="str">
        <f>'TRSESURERS REPORT-1ST QUARTER'!A7</f>
        <v>BAR TIPS</v>
      </c>
      <c r="B7" s="135">
        <f>SUM('TREASURER''S REPORT APR ''12'!B9,'TREASURER''S REPORT APR ''12'!C9,'TREASURER''S REPORT APR ''12'!D9)</f>
        <v>0</v>
      </c>
      <c r="C7" s="135">
        <f>SUM('TREASURER''S REPORT MAY ''12'!B9,'TREASURER''S REPORT MAY ''12'!C9,'TREASURER''S REPORT MAY ''12'!D9)</f>
        <v>0</v>
      </c>
      <c r="D7" s="135">
        <f>SUM('TREASURER''S REPORT JUN ''12'!B9,'TREASURER''S REPORT JUN ''12'!C9,'TREASURER''S REPORT JUN ''12'!D9)</f>
        <v>0</v>
      </c>
      <c r="E7" s="280">
        <f t="shared" si="0"/>
        <v>0</v>
      </c>
    </row>
    <row r="8" spans="1:11">
      <c r="A8" s="152" t="str">
        <f>'TRSESURERS REPORT-1ST QUARTER'!A8</f>
        <v>BISHOP'S DAY LUNCHEON</v>
      </c>
      <c r="B8" s="135">
        <f>SUM('TREASURER''S REPORT APR ''12'!B10,'TREASURER''S REPORT APR ''12'!C10,'TREASURER''S REPORT APR ''12'!D10)</f>
        <v>0</v>
      </c>
      <c r="C8" s="135">
        <f>SUM('TREASURER''S REPORT MAY ''12'!B10,'TREASURER''S REPORT MAY ''12'!C10,'TREASURER''S REPORT MAY ''12'!D10)</f>
        <v>0</v>
      </c>
      <c r="D8" s="135">
        <f>SUM('TREASURER''S REPORT JUN ''12'!B10,'TREASURER''S REPORT JUN ''12'!C10,'TREASURER''S REPORT JUN ''12'!D10)</f>
        <v>0</v>
      </c>
      <c r="E8" s="280">
        <f t="shared" si="0"/>
        <v>0</v>
      </c>
    </row>
    <row r="9" spans="1:11">
      <c r="A9" s="152" t="str">
        <f>'TRSESURERS REPORT-1ST QUARTER'!A9</f>
        <v>CHAPLAIN'S NIGHT</v>
      </c>
      <c r="B9" s="135">
        <f>SUM('TREASURER''S REPORT APR ''12'!B11,'TREASURER''S REPORT APR ''12'!C11,'TREASURER''S REPORT APR ''12'!D11)</f>
        <v>0</v>
      </c>
      <c r="C9" s="135">
        <f>SUM('TREASURER''S REPORT MAY ''12'!B11,'TREASURER''S REPORT MAY ''12'!C11,'TREASURER''S REPORT MAY ''12'!D11)</f>
        <v>0</v>
      </c>
      <c r="D9" s="135">
        <f>SUM('TREASURER''S REPORT JUN ''12'!B11,'TREASURER''S REPORT JUN ''12'!C11,'TREASURER''S REPORT JUN ''12'!D11)</f>
        <v>0</v>
      </c>
      <c r="E9" s="280">
        <f t="shared" si="0"/>
        <v>0</v>
      </c>
    </row>
    <row r="10" spans="1:11">
      <c r="A10" s="152" t="str">
        <f>'TRSESURERS REPORT-1ST QUARTER'!A10</f>
        <v>CHRISTMAS DINNER</v>
      </c>
      <c r="B10" s="135">
        <f>SUM('TREASURER''S REPORT APR ''12'!B12,'TREASURER''S REPORT APR ''12'!C12,'TREASURER''S REPORT APR ''12'!D12)</f>
        <v>0</v>
      </c>
      <c r="C10" s="135">
        <f>SUM('TREASURER''S REPORT MAY ''12'!B12,'TREASURER''S REPORT MAY ''12'!C12,'TREASURER''S REPORT MAY ''12'!D12)</f>
        <v>0</v>
      </c>
      <c r="D10" s="135">
        <f>SUM('TREASURER''S REPORT JUN ''12'!B12,'TREASURER''S REPORT JUN ''12'!C12,'TREASURER''S REPORT JUN ''12'!D12)</f>
        <v>0</v>
      </c>
      <c r="E10" s="280">
        <f t="shared" si="0"/>
        <v>0</v>
      </c>
    </row>
    <row r="11" spans="1:11">
      <c r="A11" s="152" t="str">
        <f>'TRSESURERS REPORT-1ST QUARTER'!A11</f>
        <v xml:space="preserve">CONVENTION BOOK AD </v>
      </c>
      <c r="B11" s="135">
        <f>SUM('TREASURER''S REPORT APR ''12'!B13,'TREASURER''S REPORT APR ''12'!C13,'TREASURER''S REPORT APR ''12'!D13)</f>
        <v>0</v>
      </c>
      <c r="C11" s="135">
        <f>SUM('TREASURER''S REPORT MAY ''12'!B13,'TREASURER''S REPORT MAY ''12'!C13,'TREASURER''S REPORT MAY ''12'!D13)</f>
        <v>0</v>
      </c>
      <c r="D11" s="135">
        <f>SUM('TREASURER''S REPORT JUN ''12'!B13,'TREASURER''S REPORT JUN ''12'!C13,'TREASURER''S REPORT JUN ''12'!D13)</f>
        <v>0</v>
      </c>
      <c r="E11" s="280">
        <f t="shared" si="0"/>
        <v>0</v>
      </c>
    </row>
    <row r="12" spans="1:11">
      <c r="A12" s="152" t="str">
        <f>'TRSESURERS REPORT-1ST QUARTER'!A12</f>
        <v>CONVENTION RAFFLE</v>
      </c>
      <c r="B12" s="135">
        <f>SUM('TREASURER''S REPORT APR ''12'!B14,'TREASURER''S REPORT APR ''12'!C14,'TREASURER''S REPORT APR ''12'!D14)</f>
        <v>0</v>
      </c>
      <c r="C12" s="135">
        <f>SUM('TREASURER''S REPORT MAY ''12'!B14,'TREASURER''S REPORT MAY ''12'!C14,'TREASURER''S REPORT MAY ''12'!D14)</f>
        <v>0</v>
      </c>
      <c r="D12" s="135">
        <f>SUM('TREASURER''S REPORT JUN ''12'!B14,'TREASURER''S REPORT JUN ''12'!C14,'TREASURER''S REPORT JUN ''12'!D14)</f>
        <v>0</v>
      </c>
      <c r="E12" s="280">
        <f t="shared" si="0"/>
        <v>0</v>
      </c>
    </row>
    <row r="13" spans="1:11">
      <c r="A13" s="152" t="str">
        <f>'TRSESURERS REPORT-1ST QUARTER'!A13</f>
        <v>DAY OF RECOLLECTION</v>
      </c>
      <c r="B13" s="135">
        <f>SUM('TREASURER''S REPORT APR ''12'!B15,'TREASURER''S REPORT APR ''12'!C15,'TREASURER''S REPORT APR ''12'!D15)</f>
        <v>0</v>
      </c>
      <c r="C13" s="135">
        <f>SUM('TREASURER''S REPORT MAY ''12'!B15,'TREASURER''S REPORT MAY ''12'!C15,'TREASURER''S REPORT MAY ''12'!D15)</f>
        <v>0</v>
      </c>
      <c r="D13" s="135">
        <f>SUM('TREASURER''S REPORT JUN ''12'!B15,'TREASURER''S REPORT JUN ''12'!C15,'TREASURER''S REPORT JUN ''12'!D15)</f>
        <v>0</v>
      </c>
      <c r="E13" s="280">
        <f>SUM(B13:D13)</f>
        <v>0</v>
      </c>
    </row>
    <row r="14" spans="1:11">
      <c r="A14" s="152" t="str">
        <f>'TRSESURERS REPORT-1ST QUARTER'!A14</f>
        <v>DISTRICT BBQ</v>
      </c>
      <c r="B14" s="135">
        <f>SUM('TREASURER''S REPORT APR ''12'!B16,'TREASURER''S REPORT APR ''12'!C16,'TREASURER''S REPORT APR ''12'!D16)</f>
        <v>0</v>
      </c>
      <c r="C14" s="135">
        <f>SUM('TREASURER''S REPORT MAY ''12'!B16,'TREASURER''S REPORT MAY ''12'!C16,'TREASURER''S REPORT MAY ''12'!D16)</f>
        <v>0</v>
      </c>
      <c r="D14" s="135">
        <f>SUM('TREASURER''S REPORT JUN ''12'!B16,'TREASURER''S REPORT JUN ''12'!C16,'TREASURER''S REPORT JUN ''12'!D16)</f>
        <v>0</v>
      </c>
      <c r="E14" s="280">
        <f t="shared" si="0"/>
        <v>0</v>
      </c>
    </row>
    <row r="15" spans="1:11">
      <c r="A15" s="152" t="str">
        <f>'TRSESURERS REPORT-1ST QUARTER'!A15</f>
        <v>DISTRICT GOLF TOURNAMENT</v>
      </c>
      <c r="B15" s="135">
        <f>SUM('TREASURER''S REPORT APR ''12'!B17,'TREASURER''S REPORT APR ''12'!C17,'TREASURER''S REPORT APR ''12'!D17)</f>
        <v>0</v>
      </c>
      <c r="C15" s="135">
        <f>SUM('TREASURER''S REPORT MAY ''12'!B17,'TREASURER''S REPORT MAY ''12'!C17,'TREASURER''S REPORT MAY ''12'!D17)</f>
        <v>0</v>
      </c>
      <c r="D15" s="135">
        <f>SUM('TREASURER''S REPORT JUN ''12'!B17,'TREASURER''S REPORT JUN ''12'!C17,'TREASURER''S REPORT JUN ''12'!D17)</f>
        <v>0</v>
      </c>
      <c r="E15" s="280">
        <f t="shared" si="0"/>
        <v>0</v>
      </c>
    </row>
    <row r="16" spans="1:11">
      <c r="A16" s="152" t="str">
        <f>'TRSESURERS REPORT-1ST QUARTER'!A16</f>
        <v>DONATIONS</v>
      </c>
      <c r="B16" s="135">
        <f>SUM('TREASURER''S REPORT APR ''12'!B18,'TREASURER''S REPORT APR ''12'!C18,'TREASURER''S REPORT APR ''12'!D18)</f>
        <v>0</v>
      </c>
      <c r="C16" s="135">
        <f>SUM('TREASURER''S REPORT MAY ''12'!B18,'TREASURER''S REPORT MAY ''12'!C18,'TREASURER''S REPORT MAY ''12'!D18)</f>
        <v>0</v>
      </c>
      <c r="D16" s="135">
        <f>SUM('TREASURER''S REPORT JUN ''12'!B18,'TREASURER''S REPORT JUN ''12'!C18,'TREASURER''S REPORT JUN ''12'!D18)</f>
        <v>0</v>
      </c>
      <c r="E16" s="280">
        <f t="shared" si="0"/>
        <v>0</v>
      </c>
    </row>
    <row r="17" spans="1:5">
      <c r="A17" s="152" t="str">
        <f>'TRSESURERS REPORT-1ST QUARTER'!A17</f>
        <v>HOSPITALITY ROOM REFUND</v>
      </c>
      <c r="B17" s="135">
        <f>SUM('TREASURER''S REPORT APR ''12'!B19,'TREASURER''S REPORT APR ''12'!C19,'TREASURER''S REPORT APR ''12'!D19)</f>
        <v>0</v>
      </c>
      <c r="C17" s="135">
        <f>SUM('TREASURER''S REPORT MAY ''12'!B19,'TREASURER''S REPORT MAY ''12'!C19,'TREASURER''S REPORT MAY ''12'!D19)</f>
        <v>0</v>
      </c>
      <c r="D17" s="135">
        <f>SUM('TREASURER''S REPORT JUN ''12'!B19,'TREASURER''S REPORT JUN ''12'!C19,'TREASURER''S REPORT JUN ''12'!D19)</f>
        <v>0</v>
      </c>
      <c r="E17" s="280">
        <f>SUM(B17:D17)</f>
        <v>0</v>
      </c>
    </row>
    <row r="18" spans="1:5">
      <c r="A18" s="152" t="str">
        <f>'TRSESURERS REPORT-1ST QUARTER'!A18</f>
        <v>INSTALLATION LUNCHEON</v>
      </c>
      <c r="B18" s="135">
        <f>SUM('TREASURER''S REPORT APR ''12'!B20,'TREASURER''S REPORT APR ''12'!C20,'TREASURER''S REPORT APR ''12'!D20)</f>
        <v>0</v>
      </c>
      <c r="C18" s="135">
        <f>SUM('TREASURER''S REPORT MAY ''12'!B20,'TREASURER''S REPORT MAY ''12'!C20,'TREASURER''S REPORT MAY ''12'!D20)</f>
        <v>0</v>
      </c>
      <c r="D18" s="135">
        <f>SUM('TREASURER''S REPORT JUN ''12'!B20,'TREASURER''S REPORT JUN ''12'!C20,'TREASURER''S REPORT JUN ''12'!D20)</f>
        <v>0</v>
      </c>
      <c r="E18" s="280">
        <f>SUM(B18:D18)</f>
        <v>0</v>
      </c>
    </row>
    <row r="19" spans="1:5">
      <c r="A19" s="152" t="str">
        <f>'TRSESURERS REPORT-1ST QUARTER'!A19</f>
        <v>INTEREST</v>
      </c>
      <c r="B19" s="135">
        <f>SUM('TREASURER''S REPORT APR ''12'!B21,'TREASURER''S REPORT APR ''12'!C21,'TREASURER''S REPORT APR ''12'!D21)</f>
        <v>0</v>
      </c>
      <c r="C19" s="135">
        <f>SUM('TREASURER''S REPORT MAY ''12'!B21,'TREASURER''S REPORT MAY ''12'!C21,'TREASURER''S REPORT MAY ''12'!D21)</f>
        <v>0</v>
      </c>
      <c r="D19" s="135">
        <f>SUM('TREASURER''S REPORT JUN ''12'!B21,'TREASURER''S REPORT JUN ''12'!C21,'TREASURER''S REPORT JUN ''12'!D21)</f>
        <v>0</v>
      </c>
      <c r="E19" s="280">
        <f t="shared" si="0"/>
        <v>0</v>
      </c>
    </row>
    <row r="20" spans="1:5">
      <c r="A20" s="152" t="str">
        <f>'TRSESURERS REPORT-1ST QUARTER'!A20</f>
        <v>ITALIAN HARVEST FESTA-Branch 435</v>
      </c>
      <c r="B20" s="135">
        <f>SUM('TREASURER''S REPORT APR ''12'!B22,'TREASURER''S REPORT APR ''12'!C22,'TREASURER''S REPORT APR ''12'!D22)</f>
        <v>0</v>
      </c>
      <c r="C20" s="135">
        <f>SUM('TREASURER''S REPORT MAY ''12'!B22,'TREASURER''S REPORT MAY ''12'!C22,'TREASURER''S REPORT MAY ''12'!D22)</f>
        <v>0</v>
      </c>
      <c r="D20" s="135">
        <f>SUM('TREASURER''S REPORT JUN ''12'!B22,'TREASURER''S REPORT JUN ''12'!C22,'TREASURER''S REPORT JUN ''12'!D22)</f>
        <v>0</v>
      </c>
      <c r="E20" s="280">
        <f>SUM(B20:D20)</f>
        <v>0</v>
      </c>
    </row>
    <row r="21" spans="1:5">
      <c r="A21" s="152" t="str">
        <f>'TRSESURERS REPORT-1ST QUARTER'!A21</f>
        <v>LADY OF PEACE MASS</v>
      </c>
      <c r="B21" s="135">
        <f>SUM('TREASURER''S REPORT APR ''12'!B23,'TREASURER''S REPORT APR ''12'!C23,'TREASURER''S REPORT APR ''12'!D23)</f>
        <v>0</v>
      </c>
      <c r="C21" s="135">
        <f>SUM('TREASURER''S REPORT MAY ''12'!B23,'TREASURER''S REPORT MAY ''12'!C23,'TREASURER''S REPORT MAY ''12'!D23)</f>
        <v>0</v>
      </c>
      <c r="D21" s="135">
        <f>SUM('TREASURER''S REPORT JUN ''12'!B23,'TREASURER''S REPORT JUN ''12'!C23,'TREASURER''S REPORT JUN ''12'!D23)</f>
        <v>0</v>
      </c>
      <c r="E21" s="280">
        <f>SUM(B21:D21)</f>
        <v>0</v>
      </c>
    </row>
    <row r="22" spans="1:5">
      <c r="A22" s="152" t="str">
        <f>'TRSESURERS REPORT-1ST QUARTER'!A22</f>
        <v>LAYETTE</v>
      </c>
      <c r="B22" s="135">
        <f>SUM('TREASURER''S REPORT APR ''12'!B24,'TREASURER''S REPORT APR ''12'!C24,'TREASURER''S REPORT APR ''12'!D24)</f>
        <v>0</v>
      </c>
      <c r="C22" s="135">
        <f>SUM('TREASURER''S REPORT MAY ''12'!B24,'TREASURER''S REPORT MAY ''12'!C24,'TREASURER''S REPORT MAY ''12'!D24)</f>
        <v>0</v>
      </c>
      <c r="D22" s="135">
        <f>SUM('TREASURER''S REPORT JUN ''12'!B24,'TREASURER''S REPORT JUN ''12'!C24,'TREASURER''S REPORT JUN ''12'!D24)</f>
        <v>0</v>
      </c>
      <c r="E22" s="280">
        <f t="shared" si="0"/>
        <v>0</v>
      </c>
    </row>
    <row r="23" spans="1:5">
      <c r="A23" s="152" t="str">
        <f>'TRSESURERS REPORT-1ST QUARTER'!A23</f>
        <v>MEMBER AWARD</v>
      </c>
      <c r="B23" s="135">
        <f>SUM('TREASURER''S REPORT APR ''12'!B25,'TREASURER''S REPORT APR ''12'!C25,'TREASURER''S REPORT APR ''12'!D25)</f>
        <v>0</v>
      </c>
      <c r="C23" s="135">
        <f>SUM('TREASURER''S REPORT MAY ''12'!B25,'TREASURER''S REPORT MAY ''12'!C25,'TREASURER''S REPORT MAY ''12'!D25)</f>
        <v>0</v>
      </c>
      <c r="D23" s="135">
        <f>SUM('TREASURER''S REPORT JUN ''12'!B25,'TREASURER''S REPORT JUN ''12'!C25,'TREASURER''S REPORT JUN ''12'!D25)</f>
        <v>0</v>
      </c>
      <c r="E23" s="280">
        <f t="shared" si="0"/>
        <v>0</v>
      </c>
    </row>
    <row r="24" spans="1:5">
      <c r="A24" s="152" t="str">
        <f>'TRSESURERS REPORT-1ST QUARTER'!A24</f>
        <v>NOVELTIES SALES</v>
      </c>
      <c r="B24" s="135">
        <f>SUM('TREASURER''S REPORT APR ''12'!B26,'TREASURER''S REPORT APR ''12'!C26,'TREASURER''S REPORT APR ''12'!D26)</f>
        <v>0</v>
      </c>
      <c r="C24" s="135">
        <f>SUM('TREASURER''S REPORT MAY ''12'!B26,'TREASURER''S REPORT MAY ''12'!C26,'TREASURER''S REPORT MAY ''12'!D26)</f>
        <v>0</v>
      </c>
      <c r="D24" s="135">
        <f>SUM('TREASURER''S REPORT JUN ''12'!B26,'TREASURER''S REPORT JUN ''12'!C26,'TREASURER''S REPORT JUN ''12'!D26)</f>
        <v>0</v>
      </c>
      <c r="E24" s="280">
        <f t="shared" si="0"/>
        <v>0</v>
      </c>
    </row>
    <row r="25" spans="1:5">
      <c r="A25" s="152" t="str">
        <f>'TRSESURERS REPORT-1ST QUARTER'!A25</f>
        <v>RAFFLE</v>
      </c>
      <c r="B25" s="135">
        <f>SUM('TREASURER''S REPORT APR ''12'!B27,'TREASURER''S REPORT APR ''12'!C27,'TREASURER''S REPORT APR ''12'!D27)</f>
        <v>0</v>
      </c>
      <c r="C25" s="135">
        <f>SUM('TREASURER''S REPORT MAY ''12'!B27,'TREASURER''S REPORT MAY ''12'!C27,'TREASURER''S REPORT MAY ''12'!D27)</f>
        <v>0</v>
      </c>
      <c r="D25" s="135">
        <f>SUM('TREASURER''S REPORT JUN ''12'!B27,'TREASURER''S REPORT JUN ''12'!C27,'TREASURER''S REPORT JUN ''12'!D27)</f>
        <v>0</v>
      </c>
      <c r="E25" s="280">
        <f t="shared" si="0"/>
        <v>0</v>
      </c>
    </row>
    <row r="26" spans="1:5">
      <c r="A26" s="152" t="str">
        <f>'TRSESURERS REPORT-1ST QUARTER'!A26</f>
        <v>RENO TRIP FUNDRAISER</v>
      </c>
      <c r="B26" s="135">
        <f>SUM('TREASURER''S REPORT APR ''12'!B28,'TREASURER''S REPORT APR ''12'!C28,'TREASURER''S REPORT APR ''12'!D28)</f>
        <v>0</v>
      </c>
      <c r="C26" s="135">
        <f>SUM('TREASURER''S REPORT MAY ''12'!B28,'TREASURER''S REPORT MAY ''12'!C28,'TREASURER''S REPORT MAY ''12'!D28)</f>
        <v>0</v>
      </c>
      <c r="D26" s="135">
        <f>SUM('TREASURER''S REPORT JUN ''12'!B28,'TREASURER''S REPORT JUN ''12'!C28,'TREASURER''S REPORT JUN ''12'!D28)</f>
        <v>0</v>
      </c>
      <c r="E26" s="280">
        <f t="shared" si="0"/>
        <v>0</v>
      </c>
    </row>
    <row r="27" spans="1:5">
      <c r="A27" s="152" t="str">
        <f>'TRSESURERS REPORT-1ST QUARTER'!A27</f>
        <v>SEMINARIAN SPONSORSHIP</v>
      </c>
      <c r="B27" s="135">
        <f>SUM('TREASURER''S REPORT APR ''12'!B29,'TREASURER''S REPORT APR ''12'!C29,'TREASURER''S REPORT APR ''12'!D29)</f>
        <v>0</v>
      </c>
      <c r="C27" s="135">
        <f>SUM('TREASURER''S REPORT MAY ''12'!B29,'TREASURER''S REPORT MAY ''12'!C29,'TREASURER''S REPORT MAY ''12'!D29)</f>
        <v>0</v>
      </c>
      <c r="D27" s="135">
        <f>SUM('TREASURER''S REPORT JUN ''12'!B29,'TREASURER''S REPORT JUN ''12'!C29,'TREASURER''S REPORT JUN ''12'!D29)</f>
        <v>0</v>
      </c>
      <c r="E27" s="280">
        <f>SUM(B27:D27)</f>
        <v>0</v>
      </c>
    </row>
    <row r="28" spans="1:5">
      <c r="A28" s="152" t="str">
        <f>'TRSESURERS REPORT-1ST QUARTER'!A28</f>
        <v>SEMINARY BURSE</v>
      </c>
      <c r="B28" s="135">
        <f>SUM('TREASURER''S REPORT APR ''12'!B30,'TREASURER''S REPORT APR ''12'!C30,'TREASURER''S REPORT APR ''12'!D30)</f>
        <v>0</v>
      </c>
      <c r="C28" s="135">
        <f>SUM('TREASURER''S REPORT MAY ''12'!B30,'TREASURER''S REPORT MAY ''12'!C30,'TREASURER''S REPORT MAY ''12'!D30)</f>
        <v>0</v>
      </c>
      <c r="D28" s="135">
        <f>SUM('TREASURER''S REPORT JUN ''12'!B30,'TREASURER''S REPORT JUN ''12'!C30,'TREASURER''S REPORT JUN ''12'!D30)</f>
        <v>0</v>
      </c>
      <c r="E28" s="280">
        <f t="shared" si="0"/>
        <v>0</v>
      </c>
    </row>
    <row r="29" spans="1:5">
      <c r="A29" s="152" t="str">
        <f>'TRSESURERS REPORT-1ST QUARTER'!A29</f>
        <v>SF GIANTS ITALIAN HERITAGE NIGHT</v>
      </c>
      <c r="B29" s="135">
        <f>SUM('TREASURER''S REPORT APR ''12'!B31,'TREASURER''S REPORT APR ''12'!C31,'TREASURER''S REPORT APR ''12'!D31)</f>
        <v>0</v>
      </c>
      <c r="C29" s="135">
        <f>SUM('TREASURER''S REPORT MAY ''12'!B31,'TREASURER''S REPORT MAY ''12'!C31,'TREASURER''S REPORT MAY ''12'!D31)</f>
        <v>0</v>
      </c>
      <c r="D29" s="135">
        <f>SUM('TREASURER''S REPORT JUN ''12'!B31,'TREASURER''S REPORT JUN ''12'!C31,'TREASURER''S REPORT JUN ''12'!D31)</f>
        <v>0</v>
      </c>
      <c r="E29" s="280">
        <f t="shared" si="0"/>
        <v>0</v>
      </c>
    </row>
    <row r="30" spans="1:5">
      <c r="A30" s="152" t="str">
        <f>'TRSESURERS REPORT-1ST QUARTER'!A30</f>
        <v>ST. FRANCES CABRINI FUND</v>
      </c>
      <c r="B30" s="135">
        <f>SUM('TREASURER''S REPORT APR ''12'!B32,'TREASURER''S REPORT APR ''12'!C32,'TREASURER''S REPORT APR ''12'!D32)</f>
        <v>0</v>
      </c>
      <c r="C30" s="135">
        <f>SUM('TREASURER''S REPORT MAY ''12'!B32,'TREASURER''S REPORT MAY ''12'!C32,'TREASURER''S REPORT MAY ''12'!D32)</f>
        <v>0</v>
      </c>
      <c r="D30" s="135">
        <f>SUM('TREASURER''S REPORT JUN ''12'!B32,'TREASURER''S REPORT JUN ''12'!C32,'TREASURER''S REPORT JUN ''12'!D32)</f>
        <v>0</v>
      </c>
      <c r="E30" s="280">
        <f>SUM(B30:D30)</f>
        <v>0</v>
      </c>
    </row>
    <row r="31" spans="1:5">
      <c r="A31" s="152" t="str">
        <f>'TRSESURERS REPORT-1ST QUARTER'!A31</f>
        <v>DISTRICT GT SEED RETURN</v>
      </c>
      <c r="B31" s="135">
        <f>SUM('TREASURER''S REPORT APR ''12'!B33,'TREASURER''S REPORT APR ''12'!C33,'TREASURER''S REPORT APR ''12'!D33)</f>
        <v>0</v>
      </c>
      <c r="C31" s="135">
        <f>SUM('TREASURER''S REPORT MAY ''12'!B33,'TREASURER''S REPORT MAY ''12'!C33,'TREASURER''S REPORT MAY ''12'!D33)</f>
        <v>0</v>
      </c>
      <c r="D31" s="135">
        <f>SUM('TREASURER''S REPORT JUN ''12'!B33,'TREASURER''S REPORT JUN ''12'!C33,'TREASURER''S REPORT JUN ''12'!D33)</f>
        <v>0</v>
      </c>
      <c r="E31" s="280">
        <f t="shared" si="0"/>
        <v>0</v>
      </c>
    </row>
    <row r="32" spans="1:5">
      <c r="A32" s="152">
        <f>'TRSESURERS REPORT-1ST QUARTER'!A32</f>
        <v>0</v>
      </c>
      <c r="B32" s="135">
        <f>SUM('TREASURER''S REPORT APR ''12'!B34,'TREASURER''S REPORT APR ''12'!C34,'TREASURER''S REPORT APR ''12'!D34)</f>
        <v>0</v>
      </c>
      <c r="C32" s="135">
        <f>SUM('TREASURER''S REPORT MAY ''12'!B34,'TREASURER''S REPORT MAY ''12'!C34,'TREASURER''S REPORT MAY ''12'!D34)</f>
        <v>0</v>
      </c>
      <c r="D32" s="135">
        <f>SUM('TREASURER''S REPORT JUN ''12'!B34,'TREASURER''S REPORT JUN ''12'!C34,'TREASURER''S REPORT JUN ''12'!D34)</f>
        <v>0</v>
      </c>
      <c r="E32" s="280">
        <f>SUM(B32:D32)</f>
        <v>0</v>
      </c>
    </row>
    <row r="33" spans="1:5">
      <c r="A33" s="152" t="str">
        <f>'TRSESURERS REPORT-1ST QUARTER'!A33</f>
        <v>VALUE CHECKING SERVICE CHARGE</v>
      </c>
      <c r="B33" s="135">
        <f>SUM('TREASURER''S REPORT APR ''12'!B35,'TREASURER''S REPORT APR ''12'!C35,'TREASURER''S REPORT APR ''12'!D35)</f>
        <v>0</v>
      </c>
      <c r="C33" s="135">
        <f>SUM('TREASURER''S REPORT MAY ''12'!B35,'TREASURER''S REPORT MAY ''12'!C35,'TREASURER''S REPORT MAY ''12'!D35)</f>
        <v>0</v>
      </c>
      <c r="D33" s="135">
        <f>SUM('TREASURER''S REPORT JUN ''12'!B35,'TREASURER''S REPORT JUN ''12'!C35,'TREASURER''S REPORT JUN ''12'!D35)</f>
        <v>0</v>
      </c>
      <c r="E33" s="280">
        <f>SUM(B33:D33)</f>
        <v>0</v>
      </c>
    </row>
    <row r="34" spans="1:5" ht="13" thickBot="1">
      <c r="A34" s="284" t="str">
        <f>'TRSESURERS REPORT-1ST QUARTER'!A34</f>
        <v>OTHER</v>
      </c>
      <c r="B34" s="459">
        <f>SUM('TREASURER''S REPORT APR ''12'!B36,'TREASURER''S REPORT APR ''12'!C36,'TREASURER''S REPORT APR ''12'!D36)</f>
        <v>0</v>
      </c>
      <c r="C34" s="459">
        <f>SUM('TREASURER''S REPORT MAY ''12'!B36,'TREASURER''S REPORT MAY ''12'!C36,'TREASURER''S REPORT MAY ''12'!D36)</f>
        <v>0</v>
      </c>
      <c r="D34" s="459">
        <f>SUM('TREASURER''S REPORT JUN ''12'!B36,'TREASURER''S REPORT JUN ''12'!C36,'TREASURER''S REPORT JUN ''12'!D36)</f>
        <v>0</v>
      </c>
      <c r="E34" s="283">
        <f t="shared" si="0"/>
        <v>0</v>
      </c>
    </row>
    <row r="35" spans="1:5" ht="13" thickBot="1">
      <c r="A35" s="167" t="s">
        <v>274</v>
      </c>
      <c r="B35" s="466">
        <f>SUM(B5:B34)</f>
        <v>0</v>
      </c>
      <c r="C35" s="466">
        <f>SUM(C5:C34)</f>
        <v>0</v>
      </c>
      <c r="D35" s="466">
        <f>SUM(D5:D34)</f>
        <v>0</v>
      </c>
      <c r="E35" s="467">
        <f>SUM(B35:D35)</f>
        <v>0</v>
      </c>
    </row>
    <row r="36" spans="1:5" ht="13" thickBot="1">
      <c r="A36" s="9" t="s">
        <v>236</v>
      </c>
      <c r="B36" s="465"/>
      <c r="C36" s="465"/>
    </row>
    <row r="37" spans="1:5">
      <c r="A37" s="12"/>
      <c r="B37" s="472"/>
      <c r="C37" s="473"/>
      <c r="D37" s="278"/>
      <c r="E37" s="279">
        <f>SUM(B37:D37)</f>
        <v>0</v>
      </c>
    </row>
    <row r="38" spans="1:5">
      <c r="A38" s="449"/>
      <c r="B38" s="11"/>
      <c r="C38" s="470"/>
      <c r="D38" s="135"/>
      <c r="E38" s="280">
        <f t="shared" ref="E38:E66" si="1">SUM(B38:D38)</f>
        <v>0</v>
      </c>
    </row>
    <row r="39" spans="1:5">
      <c r="A39" s="449"/>
      <c r="B39" s="11"/>
      <c r="C39" s="464"/>
      <c r="D39" s="135"/>
      <c r="E39" s="280">
        <f t="shared" si="1"/>
        <v>0</v>
      </c>
    </row>
    <row r="40" spans="1:5">
      <c r="A40" s="12"/>
      <c r="B40" s="11"/>
      <c r="C40" s="464"/>
      <c r="D40" s="11"/>
      <c r="E40" s="285">
        <f t="shared" si="1"/>
        <v>0</v>
      </c>
    </row>
    <row r="41" spans="1:5">
      <c r="A41" s="449"/>
      <c r="B41" s="11"/>
      <c r="C41" s="464"/>
      <c r="D41" s="11"/>
      <c r="E41" s="285">
        <f t="shared" si="1"/>
        <v>0</v>
      </c>
    </row>
    <row r="42" spans="1:5">
      <c r="A42" s="449"/>
      <c r="B42" s="11"/>
      <c r="C42" s="464"/>
      <c r="D42" s="11"/>
      <c r="E42" s="285">
        <f t="shared" si="1"/>
        <v>0</v>
      </c>
    </row>
    <row r="43" spans="1:5">
      <c r="A43" s="449"/>
      <c r="B43" s="11"/>
      <c r="C43" s="464"/>
      <c r="D43" s="11"/>
      <c r="E43" s="285">
        <f t="shared" si="1"/>
        <v>0</v>
      </c>
    </row>
    <row r="44" spans="1:5">
      <c r="A44" s="449"/>
      <c r="B44" s="11"/>
      <c r="C44" s="464"/>
      <c r="D44" s="11"/>
      <c r="E44" s="285">
        <f t="shared" si="1"/>
        <v>0</v>
      </c>
    </row>
    <row r="45" spans="1:5">
      <c r="A45" s="449"/>
      <c r="B45" s="11"/>
      <c r="C45" s="464"/>
      <c r="D45" s="11"/>
      <c r="E45" s="285">
        <f t="shared" si="1"/>
        <v>0</v>
      </c>
    </row>
    <row r="46" spans="1:5">
      <c r="A46" s="12"/>
      <c r="B46" s="11"/>
      <c r="C46" s="464"/>
      <c r="D46" s="11"/>
      <c r="E46" s="285">
        <f t="shared" si="1"/>
        <v>0</v>
      </c>
    </row>
    <row r="47" spans="1:5">
      <c r="A47" s="449"/>
      <c r="B47" s="11"/>
      <c r="C47" s="464"/>
      <c r="D47" s="11"/>
      <c r="E47" s="285">
        <f t="shared" si="1"/>
        <v>0</v>
      </c>
    </row>
    <row r="48" spans="1:5">
      <c r="A48" s="449"/>
      <c r="B48" s="11"/>
      <c r="C48" s="464"/>
      <c r="D48" s="11"/>
      <c r="E48" s="285">
        <f t="shared" si="1"/>
        <v>0</v>
      </c>
    </row>
    <row r="49" spans="1:5">
      <c r="A49" s="452"/>
      <c r="B49" s="11"/>
      <c r="C49" s="11"/>
      <c r="D49" s="11"/>
      <c r="E49" s="285">
        <f t="shared" si="1"/>
        <v>0</v>
      </c>
    </row>
    <row r="50" spans="1:5">
      <c r="A50" s="130"/>
      <c r="B50" s="11"/>
      <c r="C50" s="11"/>
      <c r="D50" s="11"/>
      <c r="E50" s="285">
        <f t="shared" si="1"/>
        <v>0</v>
      </c>
    </row>
    <row r="51" spans="1:5">
      <c r="A51" s="130"/>
      <c r="B51" s="11"/>
      <c r="C51" s="11"/>
      <c r="D51" s="11"/>
      <c r="E51" s="285">
        <f t="shared" si="1"/>
        <v>0</v>
      </c>
    </row>
    <row r="52" spans="1:5">
      <c r="A52" s="452"/>
      <c r="B52" s="11"/>
      <c r="C52" s="11"/>
      <c r="D52" s="11"/>
      <c r="E52" s="285">
        <f t="shared" si="1"/>
        <v>0</v>
      </c>
    </row>
    <row r="53" spans="1:5">
      <c r="A53" s="452"/>
      <c r="B53" s="11"/>
      <c r="C53" s="88"/>
      <c r="D53" s="88"/>
      <c r="E53" s="285">
        <f t="shared" si="1"/>
        <v>0</v>
      </c>
    </row>
    <row r="54" spans="1:5">
      <c r="A54" s="449"/>
      <c r="B54" s="11"/>
      <c r="C54" s="11"/>
      <c r="D54" s="11"/>
      <c r="E54" s="285">
        <f t="shared" si="1"/>
        <v>0</v>
      </c>
    </row>
    <row r="55" spans="1:5">
      <c r="A55" s="13"/>
      <c r="B55" s="11"/>
      <c r="C55" s="11"/>
      <c r="D55" s="88"/>
      <c r="E55" s="285">
        <f t="shared" si="1"/>
        <v>0</v>
      </c>
    </row>
    <row r="56" spans="1:5">
      <c r="A56" s="13"/>
      <c r="B56" s="11"/>
      <c r="C56" s="11"/>
      <c r="D56" s="88"/>
      <c r="E56" s="285">
        <f t="shared" si="1"/>
        <v>0</v>
      </c>
    </row>
    <row r="57" spans="1:5">
      <c r="A57" s="13"/>
      <c r="B57" s="11"/>
      <c r="C57" s="11"/>
      <c r="D57" s="88"/>
      <c r="E57" s="285">
        <f t="shared" si="1"/>
        <v>0</v>
      </c>
    </row>
    <row r="58" spans="1:5">
      <c r="A58" s="152"/>
      <c r="B58" s="11"/>
      <c r="C58" s="11"/>
      <c r="D58" s="42"/>
      <c r="E58" s="285">
        <f t="shared" si="1"/>
        <v>0</v>
      </c>
    </row>
    <row r="59" spans="1:5">
      <c r="A59" s="152"/>
      <c r="B59" s="11"/>
      <c r="C59" s="11"/>
      <c r="D59" s="42"/>
      <c r="E59" s="285">
        <f t="shared" si="1"/>
        <v>0</v>
      </c>
    </row>
    <row r="60" spans="1:5">
      <c r="A60" s="152"/>
      <c r="B60" s="11"/>
      <c r="C60" s="11"/>
      <c r="D60" s="104"/>
      <c r="E60" s="285">
        <f t="shared" si="1"/>
        <v>0</v>
      </c>
    </row>
    <row r="61" spans="1:5">
      <c r="A61" s="13"/>
      <c r="B61" s="11"/>
      <c r="C61" s="11"/>
      <c r="D61" s="11"/>
      <c r="E61" s="285">
        <f t="shared" si="1"/>
        <v>0</v>
      </c>
    </row>
    <row r="62" spans="1:5">
      <c r="A62" s="13"/>
      <c r="B62" s="11"/>
      <c r="C62" s="11"/>
      <c r="D62" s="42"/>
      <c r="E62" s="285">
        <f t="shared" si="1"/>
        <v>0</v>
      </c>
    </row>
    <row r="63" spans="1:5">
      <c r="A63" s="152"/>
      <c r="B63" s="11"/>
      <c r="C63" s="11"/>
      <c r="D63" s="42"/>
      <c r="E63" s="285">
        <f t="shared" si="1"/>
        <v>0</v>
      </c>
    </row>
    <row r="64" spans="1:5">
      <c r="A64" s="13"/>
      <c r="B64" s="11"/>
      <c r="C64" s="11"/>
      <c r="D64" s="42"/>
      <c r="E64" s="285">
        <f t="shared" si="1"/>
        <v>0</v>
      </c>
    </row>
    <row r="65" spans="1:5">
      <c r="A65" s="406"/>
      <c r="B65" s="11"/>
      <c r="C65" s="11"/>
      <c r="D65" s="11"/>
      <c r="E65" s="285">
        <f t="shared" si="1"/>
        <v>0</v>
      </c>
    </row>
    <row r="66" spans="1:5" ht="13" thickBot="1">
      <c r="A66" s="281"/>
      <c r="B66" s="282"/>
      <c r="C66" s="282"/>
      <c r="D66" s="282"/>
      <c r="E66" s="286">
        <f t="shared" si="1"/>
        <v>0</v>
      </c>
    </row>
    <row r="67" spans="1:5" ht="13" thickBot="1">
      <c r="A67" s="18" t="s">
        <v>274</v>
      </c>
      <c r="B67" s="276">
        <f>SUM(B37:B66)</f>
        <v>0</v>
      </c>
      <c r="C67" s="276">
        <f>SUM(C37:C66)</f>
        <v>0</v>
      </c>
      <c r="D67" s="276">
        <f>SUM(D37:D66)</f>
        <v>0</v>
      </c>
      <c r="E67" s="277">
        <f>SUM(E37:E66)</f>
        <v>0</v>
      </c>
    </row>
    <row r="68" spans="1:5" ht="13" thickBot="1"/>
    <row r="69" spans="1:5" ht="16" thickBot="1">
      <c r="A69" s="18" t="s">
        <v>305</v>
      </c>
      <c r="B69" s="421">
        <f>SUM(B35-B67)</f>
        <v>0</v>
      </c>
      <c r="C69" s="202">
        <f>SUM(C35-C67)</f>
        <v>0</v>
      </c>
      <c r="D69" s="468">
        <f>SUM(D35-D67)</f>
        <v>0</v>
      </c>
      <c r="E69" s="202">
        <f>SUM(E35-E67)</f>
        <v>0</v>
      </c>
    </row>
  </sheetData>
  <sheetCalcPr fullCalcOnLoad="1"/>
  <phoneticPr fontId="0" type="noConversion"/>
  <printOptions horizontalCentered="1" verticalCentered="1"/>
  <pageMargins left="0.5" right="0.25" top="0.75" bottom="0.25" header="0.2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I67"/>
  <sheetViews>
    <sheetView workbookViewId="0">
      <pane xSplit="1" ySplit="4" topLeftCell="B5" activePane="bottomRight" state="frozen"/>
      <selection pane="topRight"/>
      <selection pane="bottomLeft"/>
      <selection pane="bottomRight" activeCell="C59" sqref="C59"/>
    </sheetView>
  </sheetViews>
  <sheetFormatPr baseColWidth="10" defaultColWidth="8.83203125" defaultRowHeight="12"/>
  <cols>
    <col min="1" max="1" width="39.6640625" customWidth="1"/>
    <col min="2" max="2" width="13.6640625" bestFit="1" customWidth="1"/>
    <col min="3" max="3" width="12.83203125" bestFit="1" customWidth="1"/>
    <col min="4" max="5" width="13.6640625" bestFit="1" customWidth="1"/>
  </cols>
  <sheetData>
    <row r="1" spans="1:5" ht="17">
      <c r="A1" s="28" t="s">
        <v>30</v>
      </c>
    </row>
    <row r="2" spans="1:5" ht="17">
      <c r="A2" s="28" t="s">
        <v>163</v>
      </c>
    </row>
    <row r="3" spans="1:5" ht="17">
      <c r="A3" s="28" t="s">
        <v>164</v>
      </c>
      <c r="B3" s="111">
        <v>2012</v>
      </c>
      <c r="C3" s="8"/>
      <c r="D3" s="8"/>
      <c r="E3" s="8" t="s">
        <v>323</v>
      </c>
    </row>
    <row r="4" spans="1:5" ht="13" thickBot="1">
      <c r="A4" s="8" t="s">
        <v>234</v>
      </c>
      <c r="B4" s="9" t="s">
        <v>314</v>
      </c>
      <c r="C4" s="9" t="s">
        <v>315</v>
      </c>
      <c r="D4" s="9" t="s">
        <v>316</v>
      </c>
      <c r="E4" s="8" t="s">
        <v>273</v>
      </c>
    </row>
    <row r="5" spans="1:5">
      <c r="A5" s="147" t="str">
        <f>'TRSESURERS REPORT-2ND QUART'!A5</f>
        <v>A DAY AT THE RACES</v>
      </c>
      <c r="B5" s="374">
        <f>SUM('TREASURER''S REPORT JUL ''12'!B7,'TREASURER''S REPORT JUL ''12'!C7,'TREASURER''S REPORT JUL ''12'!D7)</f>
        <v>0</v>
      </c>
      <c r="C5" s="374">
        <f>SUM('TREASURER''S REPORT AUG ''12'!B7,'TREASURER''S REPORT AUG ''12'!C7,'TREASURER''S REPORT AUG ''12'!D7)</f>
        <v>0</v>
      </c>
      <c r="D5" s="374">
        <f>SUM('TREASURER''S REPORT SEP ''12'!B7,'TREASURER''S REPORT SEP ''12'!C7,'TREASURER''S REPORT SEP ''12'!D7)</f>
        <v>0</v>
      </c>
      <c r="E5" s="279">
        <f>SUM(B5:D5)</f>
        <v>0</v>
      </c>
    </row>
    <row r="6" spans="1:5">
      <c r="A6" s="152" t="str">
        <f>'TRSESURERS REPORT-2ND QUART'!A6</f>
        <v>A DAY AT THE RACES 2</v>
      </c>
      <c r="B6" s="374">
        <f>SUM('TREASURER''S REPORT JUL ''12'!B8,'TREASURER''S REPORT JUL ''12'!C8,'TREASURER''S REPORT JUL ''12'!D8)</f>
        <v>0</v>
      </c>
      <c r="C6" s="374">
        <f>SUM('TREASURER''S REPORT AUG ''12'!B8,'TREASURER''S REPORT AUG ''12'!C8,'TREASURER''S REPORT AUG ''12'!D8)</f>
        <v>0</v>
      </c>
      <c r="D6" s="374">
        <f>SUM('TREASURER''S REPORT SEP ''12'!B8,'TREASURER''S REPORT SEP ''12'!C8,'TREASURER''S REPORT SEP ''12'!D8)</f>
        <v>0</v>
      </c>
      <c r="E6" s="280">
        <f t="shared" ref="E6:E34" si="0">SUM(B6:D6)</f>
        <v>0</v>
      </c>
    </row>
    <row r="7" spans="1:5">
      <c r="A7" s="152" t="str">
        <f>'TRSESURERS REPORT-2ND QUART'!A7</f>
        <v>BAR TIPS</v>
      </c>
      <c r="B7" s="374">
        <f>SUM('TREASURER''S REPORT JUL ''12'!B9,'TREASURER''S REPORT JUL ''12'!C9,'TREASURER''S REPORT JUL ''12'!D9)</f>
        <v>0</v>
      </c>
      <c r="C7" s="374">
        <f>SUM('TREASURER''S REPORT AUG ''12'!B9,'TREASURER''S REPORT AUG ''12'!C9,'TREASURER''S REPORT AUG ''12'!D9)</f>
        <v>0</v>
      </c>
      <c r="D7" s="374">
        <f>SUM('TREASURER''S REPORT SEP ''12'!B9,'TREASURER''S REPORT SEP ''12'!C9,'TREASURER''S REPORT SEP ''12'!D9)</f>
        <v>0</v>
      </c>
      <c r="E7" s="280">
        <f t="shared" si="0"/>
        <v>0</v>
      </c>
    </row>
    <row r="8" spans="1:5">
      <c r="A8" s="152" t="str">
        <f>'TRSESURERS REPORT-2ND QUART'!A8</f>
        <v>BISHOP'S DAY LUNCHEON</v>
      </c>
      <c r="B8" s="374">
        <f>SUM('TREASURER''S REPORT JUL ''12'!B10,'TREASURER''S REPORT JUL ''12'!C10,'TREASURER''S REPORT JUL ''12'!D10)</f>
        <v>0</v>
      </c>
      <c r="C8" s="374">
        <f>SUM('TREASURER''S REPORT AUG ''12'!B10,'TREASURER''S REPORT AUG ''12'!C10,'TREASURER''S REPORT AUG ''12'!D10)</f>
        <v>0</v>
      </c>
      <c r="D8" s="374">
        <f>SUM('TREASURER''S REPORT SEP ''12'!B10,'TREASURER''S REPORT SEP ''12'!C10,'TREASURER''S REPORT SEP ''12'!D10)</f>
        <v>0</v>
      </c>
      <c r="E8" s="280">
        <f t="shared" si="0"/>
        <v>0</v>
      </c>
    </row>
    <row r="9" spans="1:5">
      <c r="A9" s="152" t="str">
        <f>'TRSESURERS REPORT-2ND QUART'!A9</f>
        <v>CHAPLAIN'S NIGHT</v>
      </c>
      <c r="B9" s="374">
        <f>SUM('TREASURER''S REPORT JUL ''12'!B11,'TREASURER''S REPORT JUL ''12'!C11,'TREASURER''S REPORT JUL ''12'!D11)</f>
        <v>0</v>
      </c>
      <c r="C9" s="374">
        <f>SUM('TREASURER''S REPORT AUG ''12'!B11,'TREASURER''S REPORT AUG ''12'!C11,'TREASURER''S REPORT AUG ''12'!D11)</f>
        <v>0</v>
      </c>
      <c r="D9" s="374">
        <f>SUM('TREASURER''S REPORT SEP ''12'!B11,'TREASURER''S REPORT SEP ''12'!C11,'TREASURER''S REPORT SEP ''12'!D11)</f>
        <v>0</v>
      </c>
      <c r="E9" s="280">
        <f t="shared" si="0"/>
        <v>0</v>
      </c>
    </row>
    <row r="10" spans="1:5">
      <c r="A10" s="152" t="str">
        <f>'TRSESURERS REPORT-2ND QUART'!A10</f>
        <v>CHRISTMAS DINNER</v>
      </c>
      <c r="B10" s="374">
        <f>SUM('TREASURER''S REPORT JUL ''12'!B12,'TREASURER''S REPORT JUL ''12'!C12,'TREASURER''S REPORT JUL ''12'!D12)</f>
        <v>0</v>
      </c>
      <c r="C10" s="374">
        <f>SUM('TREASURER''S REPORT AUG ''12'!B12,'TREASURER''S REPORT AUG ''12'!C12,'TREASURER''S REPORT AUG ''12'!D12)</f>
        <v>0</v>
      </c>
      <c r="D10" s="374">
        <f>SUM('TREASURER''S REPORT SEP ''12'!B12,'TREASURER''S REPORT SEP ''12'!C12,'TREASURER''S REPORT SEP ''12'!D12)</f>
        <v>0</v>
      </c>
      <c r="E10" s="280">
        <f t="shared" si="0"/>
        <v>0</v>
      </c>
    </row>
    <row r="11" spans="1:5">
      <c r="A11" s="152" t="str">
        <f>'TRSESURERS REPORT-2ND QUART'!A11</f>
        <v xml:space="preserve">CONVENTION BOOK AD </v>
      </c>
      <c r="B11" s="374">
        <f>SUM('TREASURER''S REPORT JUL ''12'!B13,'TREASURER''S REPORT JUL ''12'!C13,'TREASURER''S REPORT JUL ''12'!D13)</f>
        <v>0</v>
      </c>
      <c r="C11" s="374">
        <f>SUM('TREASURER''S REPORT AUG ''12'!B13,'TREASURER''S REPORT AUG ''12'!C13,'TREASURER''S REPORT AUG ''12'!D13)</f>
        <v>0</v>
      </c>
      <c r="D11" s="374">
        <f>SUM('TREASURER''S REPORT SEP ''12'!B13,'TREASURER''S REPORT SEP ''12'!C13,'TREASURER''S REPORT SEP ''12'!D13)</f>
        <v>0</v>
      </c>
      <c r="E11" s="280">
        <f t="shared" si="0"/>
        <v>0</v>
      </c>
    </row>
    <row r="12" spans="1:5">
      <c r="A12" s="152" t="str">
        <f>'TRSESURERS REPORT-2ND QUART'!A12</f>
        <v>CONVENTION RAFFLE</v>
      </c>
      <c r="B12" s="374">
        <f>SUM('TREASURER''S REPORT JUL ''12'!B14,'TREASURER''S REPORT JUL ''12'!C14,'TREASURER''S REPORT JUL ''12'!D14)</f>
        <v>0</v>
      </c>
      <c r="C12" s="374">
        <f>SUM('TREASURER''S REPORT AUG ''12'!B14,'TREASURER''S REPORT AUG ''12'!C14,'TREASURER''S REPORT AUG ''12'!D14)</f>
        <v>0</v>
      </c>
      <c r="D12" s="374">
        <f>SUM('TREASURER''S REPORT SEP ''12'!B14,'TREASURER''S REPORT SEP ''12'!C14,'TREASURER''S REPORT SEP ''12'!D14)</f>
        <v>0</v>
      </c>
      <c r="E12" s="280">
        <f t="shared" si="0"/>
        <v>0</v>
      </c>
    </row>
    <row r="13" spans="1:5">
      <c r="A13" s="152" t="str">
        <f>'TRSESURERS REPORT-2ND QUART'!A13</f>
        <v>DAY OF RECOLLECTION</v>
      </c>
      <c r="B13" s="374">
        <f>SUM('TREASURER''S REPORT JUL ''12'!B15,'TREASURER''S REPORT JUL ''12'!C15,'TREASURER''S REPORT JUL ''12'!D15)</f>
        <v>0</v>
      </c>
      <c r="C13" s="374">
        <f>SUM('TREASURER''S REPORT AUG ''12'!B15,'TREASURER''S REPORT AUG ''12'!C15,'TREASURER''S REPORT AUG ''12'!D15)</f>
        <v>0</v>
      </c>
      <c r="D13" s="374">
        <f>SUM('TREASURER''S REPORT SEP ''12'!B15,'TREASURER''S REPORT SEP ''12'!C15,'TREASURER''S REPORT SEP ''12'!D15)</f>
        <v>0</v>
      </c>
      <c r="E13" s="280">
        <f>SUM(B13:D13)</f>
        <v>0</v>
      </c>
    </row>
    <row r="14" spans="1:5">
      <c r="A14" s="152" t="str">
        <f>'TRSESURERS REPORT-2ND QUART'!A14</f>
        <v>DISTRICT BBQ</v>
      </c>
      <c r="B14" s="374">
        <f>SUM('TREASURER''S REPORT JUL ''12'!B16,'TREASURER''S REPORT JUL ''12'!C16,'TREASURER''S REPORT JUL ''12'!D16)</f>
        <v>0</v>
      </c>
      <c r="C14" s="374">
        <f>SUM('TREASURER''S REPORT AUG ''12'!B16,'TREASURER''S REPORT AUG ''12'!C16,'TREASURER''S REPORT AUG ''12'!D16)</f>
        <v>0</v>
      </c>
      <c r="D14" s="374">
        <f>SUM('TREASURER''S REPORT SEP ''12'!B16,'TREASURER''S REPORT SEP ''12'!C16,'TREASURER''S REPORT SEP ''12'!D16)</f>
        <v>0</v>
      </c>
      <c r="E14" s="280">
        <f t="shared" si="0"/>
        <v>0</v>
      </c>
    </row>
    <row r="15" spans="1:5">
      <c r="A15" s="152" t="str">
        <f>'TRSESURERS REPORT-2ND QUART'!A15</f>
        <v>DISTRICT GOLF TOURNAMENT</v>
      </c>
      <c r="B15" s="374">
        <f>SUM('TREASURER''S REPORT JUL ''12'!B17,'TREASURER''S REPORT JUL ''12'!C17,'TREASURER''S REPORT JUL ''12'!D17)</f>
        <v>0</v>
      </c>
      <c r="C15" s="374">
        <f>SUM('TREASURER''S REPORT AUG ''12'!B17,'TREASURER''S REPORT AUG ''12'!C17,'TREASURER''S REPORT AUG ''12'!D17)</f>
        <v>0</v>
      </c>
      <c r="D15" s="374">
        <f>SUM('TREASURER''S REPORT SEP ''12'!B17,'TREASURER''S REPORT SEP ''12'!C17,'TREASURER''S REPORT SEP ''12'!D17)</f>
        <v>0</v>
      </c>
      <c r="E15" s="280">
        <f t="shared" si="0"/>
        <v>0</v>
      </c>
    </row>
    <row r="16" spans="1:5">
      <c r="A16" s="152" t="str">
        <f>'TRSESURERS REPORT-2ND QUART'!A16</f>
        <v>DONATIONS</v>
      </c>
      <c r="B16" s="374">
        <f>SUM('TREASURER''S REPORT JUL ''12'!B18,'TREASURER''S REPORT JUL ''12'!C18,'TREASURER''S REPORT JUL ''12'!D18)</f>
        <v>0</v>
      </c>
      <c r="C16" s="374">
        <f>SUM('TREASURER''S REPORT AUG ''12'!B18,'TREASURER''S REPORT AUG ''12'!C18,'TREASURER''S REPORT AUG ''12'!D18)</f>
        <v>0</v>
      </c>
      <c r="D16" s="374">
        <f>SUM('TREASURER''S REPORT SEP ''12'!B18,'TREASURER''S REPORT SEP ''12'!C18,'TREASURER''S REPORT SEP ''12'!D18)</f>
        <v>0</v>
      </c>
      <c r="E16" s="280">
        <f t="shared" si="0"/>
        <v>0</v>
      </c>
    </row>
    <row r="17" spans="1:5">
      <c r="A17" s="152" t="str">
        <f>'TRSESURERS REPORT-2ND QUART'!A17</f>
        <v>HOSPITALITY ROOM REFUND</v>
      </c>
      <c r="B17" s="374">
        <f>SUM('TREASURER''S REPORT JUL ''12'!B19,'TREASURER''S REPORT JUL ''12'!C19,'TREASURER''S REPORT JUL ''12'!D19)</f>
        <v>0</v>
      </c>
      <c r="C17" s="374">
        <f>SUM('TREASURER''S REPORT AUG ''12'!B19,'TREASURER''S REPORT AUG ''12'!C19,'TREASURER''S REPORT AUG ''12'!D19)</f>
        <v>0</v>
      </c>
      <c r="D17" s="374">
        <f>SUM('TREASURER''S REPORT SEP ''12'!B19,'TREASURER''S REPORT SEP ''12'!C19,'TREASURER''S REPORT SEP ''12'!D19)</f>
        <v>0</v>
      </c>
      <c r="E17" s="280">
        <f>SUM(B17:D17)</f>
        <v>0</v>
      </c>
    </row>
    <row r="18" spans="1:5">
      <c r="A18" s="152" t="str">
        <f>'TRSESURERS REPORT-2ND QUART'!A18</f>
        <v>INSTALLATION LUNCHEON</v>
      </c>
      <c r="B18" s="374">
        <f>SUM('TREASURER''S REPORT JUL ''12'!B20,'TREASURER''S REPORT JUL ''12'!C20,'TREASURER''S REPORT JUL ''12'!D20)</f>
        <v>0</v>
      </c>
      <c r="C18" s="374">
        <f>SUM('TREASURER''S REPORT AUG ''12'!B20,'TREASURER''S REPORT AUG ''12'!C20,'TREASURER''S REPORT AUG ''12'!D20)</f>
        <v>0</v>
      </c>
      <c r="D18" s="374">
        <f>SUM('TREASURER''S REPORT SEP ''12'!B20,'TREASURER''S REPORT SEP ''12'!C20,'TREASURER''S REPORT SEP ''12'!D20)</f>
        <v>0</v>
      </c>
      <c r="E18" s="280">
        <f>SUM(B18:D18)</f>
        <v>0</v>
      </c>
    </row>
    <row r="19" spans="1:5">
      <c r="A19" s="152" t="str">
        <f>'TRSESURERS REPORT-2ND QUART'!A19</f>
        <v>INTEREST</v>
      </c>
      <c r="B19" s="374">
        <f>SUM('TREASURER''S REPORT JUL ''12'!B21,'TREASURER''S REPORT JUL ''12'!C21,'TREASURER''S REPORT JUL ''12'!D21)</f>
        <v>0</v>
      </c>
      <c r="C19" s="374">
        <f>SUM('TREASURER''S REPORT AUG ''12'!B21,'TREASURER''S REPORT AUG ''12'!C21,'TREASURER''S REPORT AUG ''12'!D21)</f>
        <v>0</v>
      </c>
      <c r="D19" s="374">
        <f>SUM('TREASURER''S REPORT SEP ''12'!B21,'TREASURER''S REPORT SEP ''12'!C21,'TREASURER''S REPORT SEP ''12'!D21)</f>
        <v>0</v>
      </c>
      <c r="E19" s="280">
        <f t="shared" si="0"/>
        <v>0</v>
      </c>
    </row>
    <row r="20" spans="1:5">
      <c r="A20" s="152" t="str">
        <f>'TRSESURERS REPORT-2ND QUART'!A20</f>
        <v>ITALIAN HARVEST FESTA-Branch 435</v>
      </c>
      <c r="B20" s="374">
        <f>SUM('TREASURER''S REPORT JUL ''12'!B22,'TREASURER''S REPORT JUL ''12'!C22,'TREASURER''S REPORT JUL ''12'!D22)</f>
        <v>0</v>
      </c>
      <c r="C20" s="374">
        <f>SUM('TREASURER''S REPORT AUG ''12'!B22,'TREASURER''S REPORT AUG ''12'!C22,'TREASURER''S REPORT AUG ''12'!D22)</f>
        <v>0</v>
      </c>
      <c r="D20" s="374">
        <f>SUM('TREASURER''S REPORT SEP ''12'!B22,'TREASURER''S REPORT SEP ''12'!C22,'TREASURER''S REPORT SEP ''12'!D22)</f>
        <v>0</v>
      </c>
      <c r="E20" s="280">
        <f>SUM(B20:D20)</f>
        <v>0</v>
      </c>
    </row>
    <row r="21" spans="1:5">
      <c r="A21" s="152" t="str">
        <f>'TRSESURERS REPORT-2ND QUART'!A21</f>
        <v>LADY OF PEACE MASS</v>
      </c>
      <c r="B21" s="374">
        <f>SUM('TREASURER''S REPORT JUL ''12'!B23,'TREASURER''S REPORT JUL ''12'!C23,'TREASURER''S REPORT JUL ''12'!D23)</f>
        <v>0</v>
      </c>
      <c r="C21" s="374">
        <f>SUM('TREASURER''S REPORT AUG ''12'!B23,'TREASURER''S REPORT AUG ''12'!C23,'TREASURER''S REPORT AUG ''12'!D23)</f>
        <v>0</v>
      </c>
      <c r="D21" s="374">
        <f>SUM('TREASURER''S REPORT SEP ''12'!B23,'TREASURER''S REPORT SEP ''12'!C23,'TREASURER''S REPORT SEP ''12'!D23)</f>
        <v>0</v>
      </c>
      <c r="E21" s="280">
        <f>SUM(B21:D21)</f>
        <v>0</v>
      </c>
    </row>
    <row r="22" spans="1:5">
      <c r="A22" s="152" t="str">
        <f>'TRSESURERS REPORT-2ND QUART'!A22</f>
        <v>LAYETTE</v>
      </c>
      <c r="B22" s="374">
        <f>SUM('TREASURER''S REPORT JUL ''12'!B24,'TREASURER''S REPORT JUL ''12'!C24,'TREASURER''S REPORT JUL ''12'!D24)</f>
        <v>0</v>
      </c>
      <c r="C22" s="374">
        <f>SUM('TREASURER''S REPORT AUG ''12'!B24,'TREASURER''S REPORT AUG ''12'!C24,'TREASURER''S REPORT AUG ''12'!D24)</f>
        <v>0</v>
      </c>
      <c r="D22" s="374">
        <f>SUM('TREASURER''S REPORT SEP ''12'!B24,'TREASURER''S REPORT SEP ''12'!C24,'TREASURER''S REPORT SEP ''12'!D24)</f>
        <v>0</v>
      </c>
      <c r="E22" s="280">
        <f t="shared" si="0"/>
        <v>0</v>
      </c>
    </row>
    <row r="23" spans="1:5">
      <c r="A23" s="152" t="str">
        <f>'TRSESURERS REPORT-2ND QUART'!A23</f>
        <v>MEMBER AWARD</v>
      </c>
      <c r="B23" s="374">
        <f>SUM('TREASURER''S REPORT JUL ''12'!B25,'TREASURER''S REPORT JUL ''12'!C25,'TREASURER''S REPORT JUL ''12'!D25)</f>
        <v>0</v>
      </c>
      <c r="C23" s="374">
        <f>SUM('TREASURER''S REPORT AUG ''12'!B25,'TREASURER''S REPORT AUG ''12'!C25,'TREASURER''S REPORT AUG ''12'!D25)</f>
        <v>0</v>
      </c>
      <c r="D23" s="374">
        <f>SUM('TREASURER''S REPORT SEP ''12'!B25,'TREASURER''S REPORT SEP ''12'!C25,'TREASURER''S REPORT SEP ''12'!D25)</f>
        <v>0</v>
      </c>
      <c r="E23" s="280">
        <f t="shared" si="0"/>
        <v>0</v>
      </c>
    </row>
    <row r="24" spans="1:5">
      <c r="A24" s="152" t="str">
        <f>'TRSESURERS REPORT-2ND QUART'!A24</f>
        <v>NOVELTIES SALES</v>
      </c>
      <c r="B24" s="374">
        <f>SUM('TREASURER''S REPORT JUL ''12'!B26,'TREASURER''S REPORT JUL ''12'!C26,'TREASURER''S REPORT JUL ''12'!D26)</f>
        <v>0</v>
      </c>
      <c r="C24" s="374">
        <f>SUM('TREASURER''S REPORT AUG ''12'!B26,'TREASURER''S REPORT AUG ''12'!C26,'TREASURER''S REPORT AUG ''12'!D26)</f>
        <v>0</v>
      </c>
      <c r="D24" s="374">
        <f>SUM('TREASURER''S REPORT SEP ''12'!B26,'TREASURER''S REPORT SEP ''12'!C26,'TREASURER''S REPORT SEP ''12'!D26)</f>
        <v>0</v>
      </c>
      <c r="E24" s="280">
        <f t="shared" si="0"/>
        <v>0</v>
      </c>
    </row>
    <row r="25" spans="1:5">
      <c r="A25" s="152" t="str">
        <f>'TRSESURERS REPORT-2ND QUART'!A25</f>
        <v>RAFFLE</v>
      </c>
      <c r="B25" s="374">
        <f>SUM('TREASURER''S REPORT JUL ''12'!B27,'TREASURER''S REPORT JUL ''12'!C27,'TREASURER''S REPORT JUL ''12'!D27)</f>
        <v>0</v>
      </c>
      <c r="C25" s="374">
        <f>SUM('TREASURER''S REPORT AUG ''12'!B27,'TREASURER''S REPORT AUG ''12'!C27,'TREASURER''S REPORT AUG ''12'!D27)</f>
        <v>0</v>
      </c>
      <c r="D25" s="374">
        <f>SUM('TREASURER''S REPORT SEP ''12'!B27,'TREASURER''S REPORT SEP ''12'!C27,'TREASURER''S REPORT SEP ''12'!D27)</f>
        <v>0</v>
      </c>
      <c r="E25" s="280">
        <f t="shared" si="0"/>
        <v>0</v>
      </c>
    </row>
    <row r="26" spans="1:5">
      <c r="A26" s="152" t="str">
        <f>'TRSESURERS REPORT-2ND QUART'!A26</f>
        <v>RENO TRIP FUNDRAISER</v>
      </c>
      <c r="B26" s="374">
        <f>SUM('TREASURER''S REPORT JUL ''12'!B28,'TREASURER''S REPORT JUL ''12'!C28,'TREASURER''S REPORT JUL ''12'!D28)</f>
        <v>0</v>
      </c>
      <c r="C26" s="374">
        <f>SUM('TREASURER''S REPORT AUG ''12'!B28,'TREASURER''S REPORT AUG ''12'!C28,'TREASURER''S REPORT AUG ''12'!D28)</f>
        <v>0</v>
      </c>
      <c r="D26" s="374">
        <f>SUM('TREASURER''S REPORT SEP ''12'!B28,'TREASURER''S REPORT SEP ''12'!C28,'TREASURER''S REPORT SEP ''12'!D28)</f>
        <v>0</v>
      </c>
      <c r="E26" s="280">
        <f t="shared" si="0"/>
        <v>0</v>
      </c>
    </row>
    <row r="27" spans="1:5">
      <c r="A27" s="152" t="str">
        <f>'TRSESURERS REPORT-2ND QUART'!A27</f>
        <v>SEMINARIAN SPONSORSHIP</v>
      </c>
      <c r="B27" s="374">
        <f>SUM('TREASURER''S REPORT JUL ''12'!B29,'TREASURER''S REPORT JUL ''12'!C29,'TREASURER''S REPORT JUL ''12'!D29)</f>
        <v>0</v>
      </c>
      <c r="C27" s="374">
        <f>SUM('TREASURER''S REPORT AUG ''12'!B29,'TREASURER''S REPORT AUG ''12'!C29,'TREASURER''S REPORT AUG ''12'!D29)</f>
        <v>0</v>
      </c>
      <c r="D27" s="374">
        <f>SUM('TREASURER''S REPORT SEP ''12'!B29,'TREASURER''S REPORT SEP ''12'!C29,'TREASURER''S REPORT SEP ''12'!D29)</f>
        <v>0</v>
      </c>
      <c r="E27" s="280">
        <f>SUM(B27:D27)</f>
        <v>0</v>
      </c>
    </row>
    <row r="28" spans="1:5">
      <c r="A28" s="152" t="str">
        <f>'TRSESURERS REPORT-2ND QUART'!A28</f>
        <v>SEMINARY BURSE</v>
      </c>
      <c r="B28" s="374">
        <f>SUM('TREASURER''S REPORT JUL ''12'!B30,'TREASURER''S REPORT JUL ''12'!C30,'TREASURER''S REPORT JUL ''12'!D30)</f>
        <v>0</v>
      </c>
      <c r="C28" s="374">
        <f>SUM('TREASURER''S REPORT AUG ''12'!B30,'TREASURER''S REPORT AUG ''12'!C30,'TREASURER''S REPORT AUG ''12'!D30)</f>
        <v>0</v>
      </c>
      <c r="D28" s="374">
        <f>SUM('TREASURER''S REPORT SEP ''12'!B30,'TREASURER''S REPORT SEP ''12'!C30,'TREASURER''S REPORT SEP ''12'!D30)</f>
        <v>0</v>
      </c>
      <c r="E28" s="280">
        <f t="shared" si="0"/>
        <v>0</v>
      </c>
    </row>
    <row r="29" spans="1:5">
      <c r="A29" s="152" t="str">
        <f>'TRSESURERS REPORT-2ND QUART'!A29</f>
        <v>SF GIANTS ITALIAN HERITAGE NIGHT</v>
      </c>
      <c r="B29" s="374">
        <f>SUM('TREASURER''S REPORT JUL ''12'!B31,'TREASURER''S REPORT JUL ''12'!C31,'TREASURER''S REPORT JUL ''12'!D31)</f>
        <v>0</v>
      </c>
      <c r="C29" s="374">
        <f>SUM('TREASURER''S REPORT AUG ''12'!B31,'TREASURER''S REPORT AUG ''12'!C31,'TREASURER''S REPORT AUG ''12'!D31)</f>
        <v>0</v>
      </c>
      <c r="D29" s="374">
        <f>SUM('TREASURER''S REPORT SEP ''12'!B31,'TREASURER''S REPORT SEP ''12'!C31,'TREASURER''S REPORT SEP ''12'!D31)</f>
        <v>0</v>
      </c>
      <c r="E29" s="280">
        <f t="shared" si="0"/>
        <v>0</v>
      </c>
    </row>
    <row r="30" spans="1:5">
      <c r="A30" s="152" t="str">
        <f>'TRSESURERS REPORT-2ND QUART'!A30</f>
        <v>ST. FRANCES CABRINI FUND</v>
      </c>
      <c r="B30" s="374">
        <f>SUM('TREASURER''S REPORT JUL ''12'!B32,'TREASURER''S REPORT JUL ''12'!C32,'TREASURER''S REPORT JUL ''12'!D32)</f>
        <v>0</v>
      </c>
      <c r="C30" s="374">
        <f>SUM('TREASURER''S REPORT AUG ''12'!B32,'TREASURER''S REPORT AUG ''12'!C32,'TREASURER''S REPORT AUG ''12'!D32)</f>
        <v>0</v>
      </c>
      <c r="D30" s="374">
        <f>SUM('TREASURER''S REPORT SEP ''12'!B32,'TREASURER''S REPORT SEP ''12'!C32,'TREASURER''S REPORT SEP ''12'!D32)</f>
        <v>0</v>
      </c>
      <c r="E30" s="280">
        <f t="shared" si="0"/>
        <v>0</v>
      </c>
    </row>
    <row r="31" spans="1:5">
      <c r="A31" s="152" t="str">
        <f>'TRSESURERS REPORT-2ND QUART'!A31</f>
        <v>DISTRICT GT SEED RETURN</v>
      </c>
      <c r="B31" s="374">
        <f>SUM('TREASURER''S REPORT JUL ''12'!B33,'TREASURER''S REPORT JUL ''12'!C33,'TREASURER''S REPORT JUL ''12'!D33)</f>
        <v>0</v>
      </c>
      <c r="C31" s="374">
        <f>SUM('TREASURER''S REPORT AUG ''12'!B33,'TREASURER''S REPORT AUG ''12'!C33,'TREASURER''S REPORT AUG ''12'!D33)</f>
        <v>0</v>
      </c>
      <c r="D31" s="374">
        <f>SUM('TREASURER''S REPORT SEP ''12'!B33,'TREASURER''S REPORT SEP ''12'!C33,'TREASURER''S REPORT SEP ''12'!D33)</f>
        <v>0</v>
      </c>
      <c r="E31" s="280">
        <f t="shared" si="0"/>
        <v>0</v>
      </c>
    </row>
    <row r="32" spans="1:5">
      <c r="A32" s="152">
        <f>'TRSESURERS REPORT-2ND QUART'!A32</f>
        <v>0</v>
      </c>
      <c r="B32" s="374">
        <f>SUM('TREASURER''S REPORT JUL ''12'!B34,'TREASURER''S REPORT JUL ''12'!C34,'TREASURER''S REPORT JUL ''12'!D34)</f>
        <v>0</v>
      </c>
      <c r="C32" s="374">
        <f>SUM('TREASURER''S REPORT AUG ''12'!B34,'TREASURER''S REPORT AUG ''12'!C34,'TREASURER''S REPORT AUG ''12'!D34)</f>
        <v>0</v>
      </c>
      <c r="D32" s="374">
        <f>SUM('TREASURER''S REPORT SEP ''12'!B34,'TREASURER''S REPORT SEP ''12'!C34,'TREASURER''S REPORT SEP ''12'!D34)</f>
        <v>0</v>
      </c>
      <c r="E32" s="280">
        <f>SUM(B32:D32)</f>
        <v>0</v>
      </c>
    </row>
    <row r="33" spans="1:9">
      <c r="A33" s="152" t="str">
        <f>'TRSESURERS REPORT-2ND QUART'!A33</f>
        <v>VALUE CHECKING SERVICE CHARGE</v>
      </c>
      <c r="B33" s="374">
        <f>SUM('TREASURER''S REPORT JUL ''12'!B35,'TREASURER''S REPORT JUL ''12'!C35,'TREASURER''S REPORT JUL ''12'!D35)</f>
        <v>0</v>
      </c>
      <c r="C33" s="374">
        <f>SUM('TREASURER''S REPORT AUG ''12'!B35,'TREASURER''S REPORT AUG ''12'!C35,'TREASURER''S REPORT AUG ''12'!D35)</f>
        <v>0</v>
      </c>
      <c r="D33" s="374">
        <f>SUM('TREASURER''S REPORT SEP ''12'!B35,'TREASURER''S REPORT SEP ''12'!C35,'TREASURER''S REPORT SEP ''12'!D35)</f>
        <v>0</v>
      </c>
      <c r="E33" s="280">
        <f>SUM(B33:D33)</f>
        <v>0</v>
      </c>
    </row>
    <row r="34" spans="1:9" ht="13" thickBot="1">
      <c r="A34" s="284" t="str">
        <f>'TRSESURERS REPORT-2ND QUART'!A34</f>
        <v>OTHER</v>
      </c>
      <c r="B34" s="459">
        <f>SUM('TREASURER''S REPORT JUL ''12'!B36,'TREASURER''S REPORT JUL ''12'!C36,'TREASURER''S REPORT JUL ''12'!D36)</f>
        <v>0</v>
      </c>
      <c r="C34" s="459">
        <f>SUM('TREASURER''S REPORT AUG ''12'!B36,'TREASURER''S REPORT AUG ''12'!C36,'TREASURER''S REPORT AUG ''12'!D36)</f>
        <v>0</v>
      </c>
      <c r="D34" s="459">
        <f>SUM('TREASURER''S REPORT SEP ''12'!B36,'TREASURER''S REPORT SEP ''12'!C36,'TREASURER''S REPORT SEP ''12'!D36)</f>
        <v>0</v>
      </c>
      <c r="E34" s="283">
        <f t="shared" si="0"/>
        <v>0</v>
      </c>
    </row>
    <row r="35" spans="1:9" ht="13" thickBot="1">
      <c r="A35" s="167" t="s">
        <v>274</v>
      </c>
      <c r="B35" s="287">
        <f>SUM(B5:B34)</f>
        <v>0</v>
      </c>
      <c r="C35" s="287">
        <f>SUM(C5:C34)</f>
        <v>0</v>
      </c>
      <c r="D35" s="287">
        <f>SUM(D5:D34)</f>
        <v>0</v>
      </c>
      <c r="E35" s="287">
        <f>SUM(E5:E34)</f>
        <v>0</v>
      </c>
    </row>
    <row r="36" spans="1:9" ht="13" thickBot="1">
      <c r="A36" s="9" t="s">
        <v>236</v>
      </c>
      <c r="B36" s="23"/>
    </row>
    <row r="37" spans="1:9">
      <c r="A37" s="449"/>
      <c r="B37" s="480"/>
      <c r="C37" s="278"/>
      <c r="D37" s="278"/>
      <c r="E37" s="279">
        <f>SUM(B37:D37)</f>
        <v>0</v>
      </c>
    </row>
    <row r="38" spans="1:9">
      <c r="A38" s="449"/>
      <c r="B38" s="464"/>
      <c r="C38" s="135"/>
      <c r="D38" s="135"/>
      <c r="E38" s="280">
        <f t="shared" ref="E38:E64" si="1">SUM(B38:D38)</f>
        <v>0</v>
      </c>
    </row>
    <row r="39" spans="1:9">
      <c r="A39" s="449"/>
      <c r="B39" s="464"/>
      <c r="C39" s="135"/>
      <c r="D39" s="135"/>
      <c r="E39" s="280">
        <f t="shared" si="1"/>
        <v>0</v>
      </c>
    </row>
    <row r="40" spans="1:9">
      <c r="A40" s="449"/>
      <c r="B40" s="464"/>
      <c r="C40" s="11"/>
      <c r="D40" s="11"/>
      <c r="E40" s="280">
        <f t="shared" si="1"/>
        <v>0</v>
      </c>
    </row>
    <row r="41" spans="1:9">
      <c r="A41" s="449"/>
      <c r="B41" s="464"/>
      <c r="C41" s="84"/>
      <c r="D41" s="11"/>
      <c r="E41" s="280">
        <f t="shared" si="1"/>
        <v>0</v>
      </c>
    </row>
    <row r="42" spans="1:9">
      <c r="A42" s="449"/>
      <c r="B42" s="464"/>
      <c r="C42" s="42"/>
      <c r="D42" s="11"/>
      <c r="E42" s="280">
        <f t="shared" si="1"/>
        <v>0</v>
      </c>
    </row>
    <row r="43" spans="1:9">
      <c r="A43" s="478"/>
      <c r="B43" s="464"/>
      <c r="C43" s="470"/>
      <c r="D43" s="11"/>
      <c r="E43" s="280">
        <f t="shared" si="1"/>
        <v>0</v>
      </c>
    </row>
    <row r="44" spans="1:9">
      <c r="A44" s="449"/>
      <c r="B44" s="464"/>
      <c r="C44" s="464"/>
      <c r="D44" s="11"/>
      <c r="E44" s="280">
        <f t="shared" si="1"/>
        <v>0</v>
      </c>
      <c r="I44" s="5"/>
    </row>
    <row r="45" spans="1:9">
      <c r="A45" s="449"/>
      <c r="B45" s="464"/>
      <c r="C45" s="464"/>
      <c r="D45" s="11"/>
      <c r="E45" s="280">
        <f t="shared" si="1"/>
        <v>0</v>
      </c>
      <c r="I45" s="5"/>
    </row>
    <row r="46" spans="1:9">
      <c r="A46" s="449"/>
      <c r="B46" s="464"/>
      <c r="C46" s="464"/>
      <c r="D46" s="11"/>
      <c r="E46" s="280">
        <f t="shared" si="1"/>
        <v>0</v>
      </c>
      <c r="I46" s="5"/>
    </row>
    <row r="47" spans="1:9">
      <c r="A47" s="449"/>
      <c r="B47" s="464"/>
      <c r="C47" s="464"/>
      <c r="D47" s="11"/>
      <c r="E47" s="280">
        <f t="shared" si="1"/>
        <v>0</v>
      </c>
    </row>
    <row r="48" spans="1:9">
      <c r="A48" s="449"/>
      <c r="B48" s="464"/>
      <c r="C48" s="464"/>
      <c r="D48" s="11"/>
      <c r="E48" s="280">
        <f t="shared" si="1"/>
        <v>0</v>
      </c>
    </row>
    <row r="49" spans="1:5">
      <c r="A49" s="449"/>
      <c r="B49" s="464"/>
      <c r="C49" s="464"/>
      <c r="D49" s="11"/>
      <c r="E49" s="280">
        <f t="shared" si="1"/>
        <v>0</v>
      </c>
    </row>
    <row r="50" spans="1:5">
      <c r="A50" s="449"/>
      <c r="B50" s="11"/>
      <c r="C50" s="464"/>
      <c r="D50" s="311"/>
      <c r="E50" s="280">
        <f t="shared" si="1"/>
        <v>0</v>
      </c>
    </row>
    <row r="51" spans="1:5">
      <c r="A51" s="12"/>
      <c r="B51" s="11"/>
      <c r="C51" s="464"/>
      <c r="D51" s="42"/>
      <c r="E51" s="280">
        <f t="shared" si="1"/>
        <v>0</v>
      </c>
    </row>
    <row r="52" spans="1:5">
      <c r="A52" s="12"/>
      <c r="B52" s="11"/>
      <c r="C52" s="464"/>
      <c r="D52" s="42"/>
      <c r="E52" s="280">
        <f t="shared" si="1"/>
        <v>0</v>
      </c>
    </row>
    <row r="53" spans="1:5">
      <c r="A53" s="12"/>
      <c r="B53" s="11"/>
      <c r="C53" s="464"/>
      <c r="D53" s="42"/>
      <c r="E53" s="280">
        <f t="shared" si="1"/>
        <v>0</v>
      </c>
    </row>
    <row r="54" spans="1:5">
      <c r="A54" s="93"/>
      <c r="B54" s="11"/>
      <c r="C54" s="464"/>
      <c r="D54" s="42"/>
      <c r="E54" s="280">
        <f t="shared" si="1"/>
        <v>0</v>
      </c>
    </row>
    <row r="55" spans="1:5">
      <c r="A55" s="12"/>
      <c r="B55" s="11"/>
      <c r="C55" s="464"/>
      <c r="D55" s="464"/>
      <c r="E55" s="280">
        <f t="shared" si="1"/>
        <v>0</v>
      </c>
    </row>
    <row r="56" spans="1:5">
      <c r="A56" s="458"/>
      <c r="B56" s="11"/>
      <c r="C56" s="11"/>
      <c r="D56" s="464"/>
      <c r="E56" s="280">
        <f t="shared" si="1"/>
        <v>0</v>
      </c>
    </row>
    <row r="57" spans="1:5">
      <c r="A57" s="458"/>
      <c r="B57" s="11"/>
      <c r="C57" s="11"/>
      <c r="D57" s="464"/>
      <c r="E57" s="280">
        <f t="shared" si="1"/>
        <v>0</v>
      </c>
    </row>
    <row r="58" spans="1:5">
      <c r="A58" s="458"/>
      <c r="B58" s="11"/>
      <c r="C58" s="11"/>
      <c r="D58" s="464"/>
      <c r="E58" s="280">
        <f t="shared" si="1"/>
        <v>0</v>
      </c>
    </row>
    <row r="59" spans="1:5">
      <c r="A59" s="458"/>
      <c r="B59" s="11"/>
      <c r="C59" s="11"/>
      <c r="D59" s="464"/>
      <c r="E59" s="280">
        <f t="shared" si="1"/>
        <v>0</v>
      </c>
    </row>
    <row r="60" spans="1:5">
      <c r="A60" s="458"/>
      <c r="B60" s="11"/>
      <c r="C60" s="11"/>
      <c r="D60" s="464"/>
      <c r="E60" s="280">
        <f t="shared" si="1"/>
        <v>0</v>
      </c>
    </row>
    <row r="61" spans="1:5">
      <c r="A61" s="13"/>
      <c r="B61" s="11"/>
      <c r="C61" s="11"/>
      <c r="D61" s="464"/>
      <c r="E61" s="280">
        <f t="shared" si="1"/>
        <v>0</v>
      </c>
    </row>
    <row r="62" spans="1:5">
      <c r="A62" s="13"/>
      <c r="B62" s="11"/>
      <c r="C62" s="11"/>
      <c r="D62" s="464"/>
      <c r="E62" s="280">
        <f t="shared" si="1"/>
        <v>0</v>
      </c>
    </row>
    <row r="63" spans="1:5">
      <c r="A63" s="13"/>
      <c r="B63" s="11"/>
      <c r="C63" s="11"/>
      <c r="D63" s="11"/>
      <c r="E63" s="280">
        <f t="shared" si="1"/>
        <v>0</v>
      </c>
    </row>
    <row r="64" spans="1:5" ht="13" thickBot="1">
      <c r="A64" s="281"/>
      <c r="B64" s="282"/>
      <c r="C64" s="282"/>
      <c r="D64" s="282"/>
      <c r="E64" s="283">
        <f t="shared" si="1"/>
        <v>0</v>
      </c>
    </row>
    <row r="65" spans="1:5" ht="13" thickBot="1">
      <c r="A65" s="18" t="s">
        <v>274</v>
      </c>
      <c r="B65" s="276">
        <f>SUM(B37:B64)</f>
        <v>0</v>
      </c>
      <c r="C65" s="276">
        <f>SUM(C37:C64)</f>
        <v>0</v>
      </c>
      <c r="D65" s="276">
        <f>SUM(D37:D64)</f>
        <v>0</v>
      </c>
      <c r="E65" s="277">
        <f>SUM(E37:E64)</f>
        <v>0</v>
      </c>
    </row>
    <row r="66" spans="1:5" ht="13" thickBot="1"/>
    <row r="67" spans="1:5" s="115" customFormat="1" ht="16" thickBot="1">
      <c r="A67" s="96" t="s">
        <v>305</v>
      </c>
      <c r="B67" s="421">
        <f>SUM(B35-B65)</f>
        <v>0</v>
      </c>
      <c r="C67" s="202">
        <f>SUM(C35-C65)</f>
        <v>0</v>
      </c>
      <c r="D67" s="202">
        <f>SUM(D35-D65)</f>
        <v>0</v>
      </c>
      <c r="E67" s="202">
        <f>SUM(E35-E65)</f>
        <v>0</v>
      </c>
    </row>
  </sheetData>
  <sheetCalcPr fullCalcOnLoad="1"/>
  <phoneticPr fontId="0" type="noConversion"/>
  <printOptions horizontalCentered="1"/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63"/>
  <sheetViews>
    <sheetView workbookViewId="0">
      <pane xSplit="1" ySplit="4" topLeftCell="B5" activePane="bottomRight" state="frozen"/>
      <selection pane="topRight"/>
      <selection pane="bottomLeft"/>
      <selection pane="bottomRight" activeCell="B3" sqref="B3"/>
    </sheetView>
  </sheetViews>
  <sheetFormatPr baseColWidth="10" defaultColWidth="8.83203125" defaultRowHeight="12"/>
  <cols>
    <col min="1" max="1" width="43.33203125" customWidth="1"/>
    <col min="2" max="2" width="14.5" bestFit="1" customWidth="1"/>
    <col min="3" max="4" width="13.6640625" bestFit="1" customWidth="1"/>
    <col min="5" max="5" width="15" bestFit="1" customWidth="1"/>
  </cols>
  <sheetData>
    <row r="1" spans="1:5" ht="17">
      <c r="A1" s="28" t="s">
        <v>30</v>
      </c>
    </row>
    <row r="2" spans="1:5" ht="17">
      <c r="A2" s="28" t="s">
        <v>163</v>
      </c>
    </row>
    <row r="3" spans="1:5" ht="17">
      <c r="A3" s="28" t="s">
        <v>164</v>
      </c>
      <c r="B3" s="111">
        <v>2012</v>
      </c>
      <c r="C3" s="8"/>
      <c r="D3" s="8"/>
      <c r="E3" s="8" t="s">
        <v>321</v>
      </c>
    </row>
    <row r="4" spans="1:5" ht="13" thickBot="1">
      <c r="A4" s="8" t="s">
        <v>234</v>
      </c>
      <c r="B4" s="8" t="s">
        <v>317</v>
      </c>
      <c r="C4" s="8" t="s">
        <v>318</v>
      </c>
      <c r="D4" s="8" t="s">
        <v>319</v>
      </c>
      <c r="E4" s="8" t="s">
        <v>273</v>
      </c>
    </row>
    <row r="5" spans="1:5">
      <c r="A5" s="147" t="str">
        <f>'TRSESURERS REPORT-3RD QUART'!A5</f>
        <v>A DAY AT THE RACES</v>
      </c>
      <c r="B5" s="278">
        <f>SUM('TREASURER''S REPORT OCT ''12'!B7,'TREASURER''S REPORT OCT ''12'!C7,'TREASURER''S REPORT OCT ''12'!D7)</f>
        <v>0</v>
      </c>
      <c r="C5" s="278">
        <f>SUM('TREASURER''S REPORT NOV ''12'!B7,'TREASURER''S REPORT NOV ''12'!C7,'TREASURER''S REPORT NOV ''12'!D7)</f>
        <v>0</v>
      </c>
      <c r="D5" s="278">
        <f>SUM('TREASURER''S REPORT DEC ''12'!B7,'TREASURER''S REPORT DEC ''12'!C7,'TREASURER''S REPORT DEC ''12'!D7)</f>
        <v>0</v>
      </c>
      <c r="E5" s="279">
        <f>SUM(B5:D5)</f>
        <v>0</v>
      </c>
    </row>
    <row r="6" spans="1:5">
      <c r="A6" s="152" t="str">
        <f>'TRSESURERS REPORT-3RD QUART'!A6</f>
        <v>A DAY AT THE RACES 2</v>
      </c>
      <c r="B6" s="135">
        <f>SUM('TREASURER''S REPORT OCT ''12'!B8,'TREASURER''S REPORT OCT ''12'!C8,'TREASURER''S REPORT OCT ''12'!D8)</f>
        <v>0</v>
      </c>
      <c r="C6" s="135">
        <f>SUM('TREASURER''S REPORT NOV ''12'!B8,'TREASURER''S REPORT NOV ''12'!C8,'TREASURER''S REPORT NOV ''12'!D8)</f>
        <v>0</v>
      </c>
      <c r="D6" s="135">
        <f>SUM('TREASURER''S REPORT DEC ''12'!B8,'TREASURER''S REPORT DEC ''12'!C8,'TREASURER''S REPORT DEC ''12'!D8)</f>
        <v>0</v>
      </c>
      <c r="E6" s="280">
        <f t="shared" ref="E6:E34" si="0">SUM(B6:D6)</f>
        <v>0</v>
      </c>
    </row>
    <row r="7" spans="1:5">
      <c r="A7" s="152" t="str">
        <f>'TRSESURERS REPORT-3RD QUART'!A7</f>
        <v>BAR TIPS</v>
      </c>
      <c r="B7" s="135">
        <f>SUM('TREASURER''S REPORT OCT ''12'!B9,'TREASURER''S REPORT OCT ''12'!C9,'TREASURER''S REPORT OCT ''12'!D9)</f>
        <v>0</v>
      </c>
      <c r="C7" s="135">
        <f>SUM('TREASURER''S REPORT NOV ''12'!B9,'TREASURER''S REPORT NOV ''12'!C9,'TREASURER''S REPORT NOV ''12'!D9)</f>
        <v>0</v>
      </c>
      <c r="D7" s="135">
        <f>SUM('TREASURER''S REPORT DEC ''12'!B9,'TREASURER''S REPORT DEC ''12'!C9,'TREASURER''S REPORT DEC ''12'!D9)</f>
        <v>0</v>
      </c>
      <c r="E7" s="280">
        <f t="shared" si="0"/>
        <v>0</v>
      </c>
    </row>
    <row r="8" spans="1:5">
      <c r="A8" s="152" t="str">
        <f>'TRSESURERS REPORT-3RD QUART'!A8</f>
        <v>BISHOP'S DAY LUNCHEON</v>
      </c>
      <c r="B8" s="135">
        <f>SUM('TREASURER''S REPORT OCT ''12'!B10,'TREASURER''S REPORT OCT ''12'!C10,'TREASURER''S REPORT OCT ''12'!D10)</f>
        <v>0</v>
      </c>
      <c r="C8" s="135">
        <f>SUM('TREASURER''S REPORT NOV ''12'!B10,'TREASURER''S REPORT NOV ''12'!C10,'TREASURER''S REPORT NOV ''12'!D10)</f>
        <v>0</v>
      </c>
      <c r="D8" s="135">
        <f>SUM('TREASURER''S REPORT DEC ''12'!B10,'TREASURER''S REPORT DEC ''12'!C10,'TREASURER''S REPORT DEC ''12'!D10)</f>
        <v>0</v>
      </c>
      <c r="E8" s="280">
        <f t="shared" si="0"/>
        <v>0</v>
      </c>
    </row>
    <row r="9" spans="1:5">
      <c r="A9" s="152" t="str">
        <f>'TRSESURERS REPORT-3RD QUART'!A9</f>
        <v>CHAPLAIN'S NIGHT</v>
      </c>
      <c r="B9" s="135">
        <f>SUM('TREASURER''S REPORT OCT ''12'!B11,'TREASURER''S REPORT OCT ''12'!C11,'TREASURER''S REPORT OCT ''12'!D11)</f>
        <v>0</v>
      </c>
      <c r="C9" s="135">
        <f>SUM('TREASURER''S REPORT NOV ''12'!B11,'TREASURER''S REPORT NOV ''12'!C11,'TREASURER''S REPORT NOV ''12'!D11)</f>
        <v>0</v>
      </c>
      <c r="D9" s="135">
        <f>SUM('TREASURER''S REPORT DEC ''12'!B11,'TREASURER''S REPORT DEC ''12'!C11,'TREASURER''S REPORT DEC ''12'!D11)</f>
        <v>0</v>
      </c>
      <c r="E9" s="280">
        <f t="shared" si="0"/>
        <v>0</v>
      </c>
    </row>
    <row r="10" spans="1:5">
      <c r="A10" s="152" t="str">
        <f>'TRSESURERS REPORT-3RD QUART'!A10</f>
        <v>CHRISTMAS DINNER</v>
      </c>
      <c r="B10" s="135">
        <f>SUM('TREASURER''S REPORT OCT ''12'!B12,'TREASURER''S REPORT OCT ''12'!C12,'TREASURER''S REPORT OCT ''12'!D12)</f>
        <v>0</v>
      </c>
      <c r="C10" s="135">
        <f>SUM('TREASURER''S REPORT NOV ''12'!B12,'TREASURER''S REPORT NOV ''12'!C12,'TREASURER''S REPORT NOV ''12'!D12)</f>
        <v>0</v>
      </c>
      <c r="D10" s="135">
        <f>SUM('TREASURER''S REPORT DEC ''12'!B12,'TREASURER''S REPORT DEC ''12'!C12,'TREASURER''S REPORT DEC ''12'!D12)</f>
        <v>0</v>
      </c>
      <c r="E10" s="280">
        <f t="shared" si="0"/>
        <v>0</v>
      </c>
    </row>
    <row r="11" spans="1:5">
      <c r="A11" s="152" t="str">
        <f>'TRSESURERS REPORT-3RD QUART'!A11</f>
        <v xml:space="preserve">CONVENTION BOOK AD </v>
      </c>
      <c r="B11" s="135">
        <f>SUM('TREASURER''S REPORT OCT ''12'!B13,'TREASURER''S REPORT OCT ''12'!C13,'TREASURER''S REPORT OCT ''12'!D13)</f>
        <v>0</v>
      </c>
      <c r="C11" s="135">
        <f>SUM('TREASURER''S REPORT NOV ''12'!B13,'TREASURER''S REPORT NOV ''12'!C13,'TREASURER''S REPORT NOV ''12'!D13)</f>
        <v>0</v>
      </c>
      <c r="D11" s="135">
        <f>SUM('TREASURER''S REPORT DEC ''12'!B13,'TREASURER''S REPORT DEC ''12'!C13,'TREASURER''S REPORT DEC ''12'!D13)</f>
        <v>0</v>
      </c>
      <c r="E11" s="280">
        <f t="shared" si="0"/>
        <v>0</v>
      </c>
    </row>
    <row r="12" spans="1:5">
      <c r="A12" s="152" t="str">
        <f>'TRSESURERS REPORT-3RD QUART'!A12</f>
        <v>CONVENTION RAFFLE</v>
      </c>
      <c r="B12" s="135">
        <f>SUM('TREASURER''S REPORT OCT ''12'!B14,'TREASURER''S REPORT OCT ''12'!C14,'TREASURER''S REPORT OCT ''12'!D14)</f>
        <v>0</v>
      </c>
      <c r="C12" s="135">
        <f>SUM('TREASURER''S REPORT NOV ''12'!B14,'TREASURER''S REPORT NOV ''12'!C14,'TREASURER''S REPORT NOV ''12'!D14)</f>
        <v>0</v>
      </c>
      <c r="D12" s="135">
        <f>SUM('TREASURER''S REPORT DEC ''12'!B14,'TREASURER''S REPORT DEC ''12'!C14,'TREASURER''S REPORT DEC ''12'!D14)</f>
        <v>0</v>
      </c>
      <c r="E12" s="280">
        <f t="shared" si="0"/>
        <v>0</v>
      </c>
    </row>
    <row r="13" spans="1:5">
      <c r="A13" s="152" t="str">
        <f>'TRSESURERS REPORT-3RD QUART'!A13</f>
        <v>DAY OF RECOLLECTION</v>
      </c>
      <c r="B13" s="135">
        <f>SUM('TREASURER''S REPORT OCT ''12'!B15,'TREASURER''S REPORT OCT ''12'!C15,'TREASURER''S REPORT OCT ''12'!D15)</f>
        <v>0</v>
      </c>
      <c r="C13" s="135">
        <f>SUM('TREASURER''S REPORT NOV ''12'!B15,'TREASURER''S REPORT NOV ''12'!C15,'TREASURER''S REPORT NOV ''12'!D15)</f>
        <v>0</v>
      </c>
      <c r="D13" s="135">
        <f>SUM('TREASURER''S REPORT DEC ''12'!B15,'TREASURER''S REPORT DEC ''12'!C15,'TREASURER''S REPORT DEC ''12'!D15)</f>
        <v>0</v>
      </c>
      <c r="E13" s="280">
        <f>SUM(B13:D13)</f>
        <v>0</v>
      </c>
    </row>
    <row r="14" spans="1:5">
      <c r="A14" s="152" t="str">
        <f>'TRSESURERS REPORT-3RD QUART'!A14</f>
        <v>DISTRICT BBQ</v>
      </c>
      <c r="B14" s="135">
        <f>SUM('TREASURER''S REPORT OCT ''12'!B16,'TREASURER''S REPORT OCT ''12'!C16,'TREASURER''S REPORT OCT ''12'!D16)</f>
        <v>0</v>
      </c>
      <c r="C14" s="135">
        <f>SUM('TREASURER''S REPORT NOV ''12'!B16,'TREASURER''S REPORT NOV ''12'!C16,'TREASURER''S REPORT NOV ''12'!D16)</f>
        <v>0</v>
      </c>
      <c r="D14" s="135">
        <f>SUM('TREASURER''S REPORT DEC ''12'!B16,'TREASURER''S REPORT DEC ''12'!C16,'TREASURER''S REPORT DEC ''12'!D16)</f>
        <v>0</v>
      </c>
      <c r="E14" s="280">
        <f t="shared" si="0"/>
        <v>0</v>
      </c>
    </row>
    <row r="15" spans="1:5">
      <c r="A15" s="152" t="str">
        <f>'TRSESURERS REPORT-3RD QUART'!A15</f>
        <v>DISTRICT GOLF TOURNAMENT</v>
      </c>
      <c r="B15" s="135">
        <f>SUM('TREASURER''S REPORT OCT ''12'!B17,'TREASURER''S REPORT OCT ''12'!C17,'TREASURER''S REPORT OCT ''12'!D17)</f>
        <v>0</v>
      </c>
      <c r="C15" s="135">
        <f>SUM('TREASURER''S REPORT NOV ''12'!B17,'TREASURER''S REPORT NOV ''12'!C17,'TREASURER''S REPORT NOV ''12'!D17)</f>
        <v>0</v>
      </c>
      <c r="D15" s="135">
        <f>SUM('TREASURER''S REPORT DEC ''12'!B17,'TREASURER''S REPORT DEC ''12'!C17,'TREASURER''S REPORT DEC ''12'!D17)</f>
        <v>0</v>
      </c>
      <c r="E15" s="280">
        <f t="shared" si="0"/>
        <v>0</v>
      </c>
    </row>
    <row r="16" spans="1:5">
      <c r="A16" s="152" t="str">
        <f>'TRSESURERS REPORT-3RD QUART'!A16</f>
        <v>DONATIONS</v>
      </c>
      <c r="B16" s="135">
        <f>SUM('TREASURER''S REPORT OCT ''12'!B18,'TREASURER''S REPORT OCT ''12'!C18,'TREASURER''S REPORT OCT ''12'!D18)</f>
        <v>0</v>
      </c>
      <c r="C16" s="135">
        <f>SUM('TREASURER''S REPORT NOV ''12'!B18,'TREASURER''S REPORT NOV ''12'!C18,'TREASURER''S REPORT NOV ''12'!D18)</f>
        <v>0</v>
      </c>
      <c r="D16" s="135">
        <f>SUM('TREASURER''S REPORT DEC ''12'!B18,'TREASURER''S REPORT DEC ''12'!C18,'TREASURER''S REPORT DEC ''12'!D18)</f>
        <v>0</v>
      </c>
      <c r="E16" s="280">
        <f t="shared" si="0"/>
        <v>0</v>
      </c>
    </row>
    <row r="17" spans="1:5">
      <c r="A17" s="152" t="str">
        <f>'TRSESURERS REPORT-3RD QUART'!A17</f>
        <v>HOSPITALITY ROOM REFUND</v>
      </c>
      <c r="B17" s="135">
        <f>SUM('TREASURER''S REPORT OCT ''12'!B19,'TREASURER''S REPORT OCT ''12'!C19,'TREASURER''S REPORT OCT ''12'!D19)</f>
        <v>0</v>
      </c>
      <c r="C17" s="135">
        <f>SUM('TREASURER''S REPORT NOV ''12'!B19,'TREASURER''S REPORT NOV ''12'!C19,'TREASURER''S REPORT NOV ''12'!D19)</f>
        <v>0</v>
      </c>
      <c r="D17" s="135">
        <f>SUM('TREASURER''S REPORT DEC ''12'!B19,'TREASURER''S REPORT DEC ''12'!C19,'TREASURER''S REPORT DEC ''12'!D19)</f>
        <v>0</v>
      </c>
      <c r="E17" s="280">
        <f>SUM(B17:D17)</f>
        <v>0</v>
      </c>
    </row>
    <row r="18" spans="1:5">
      <c r="A18" s="152" t="str">
        <f>'TRSESURERS REPORT-3RD QUART'!A18</f>
        <v>INSTALLATION LUNCHEON</v>
      </c>
      <c r="B18" s="135">
        <f>SUM('TREASURER''S REPORT OCT ''12'!B20,'TREASURER''S REPORT OCT ''12'!C20,'TREASURER''S REPORT OCT ''12'!D20)</f>
        <v>0</v>
      </c>
      <c r="C18" s="135">
        <f>SUM('TREASURER''S REPORT NOV ''12'!B20,'TREASURER''S REPORT NOV ''12'!C20,'TREASURER''S REPORT NOV ''12'!D20)</f>
        <v>0</v>
      </c>
      <c r="D18" s="135">
        <f>SUM('TREASURER''S REPORT DEC ''12'!B20,'TREASURER''S REPORT DEC ''12'!C20,'TREASURER''S REPORT DEC ''12'!D20)</f>
        <v>0</v>
      </c>
      <c r="E18" s="280">
        <f>SUM(B18:D18)</f>
        <v>0</v>
      </c>
    </row>
    <row r="19" spans="1:5">
      <c r="A19" s="152" t="str">
        <f>'TRSESURERS REPORT-3RD QUART'!A19</f>
        <v>INTEREST</v>
      </c>
      <c r="B19" s="135">
        <f>SUM('TREASURER''S REPORT OCT ''12'!B21,'TREASURER''S REPORT OCT ''12'!C21,'TREASURER''S REPORT OCT ''12'!D21)</f>
        <v>0</v>
      </c>
      <c r="C19" s="135">
        <f>SUM('TREASURER''S REPORT NOV ''12'!B21,'TREASURER''S REPORT NOV ''12'!C21,'TREASURER''S REPORT NOV ''12'!D21)</f>
        <v>0</v>
      </c>
      <c r="D19" s="135">
        <f>SUM('TREASURER''S REPORT DEC ''12'!B21,'TREASURER''S REPORT DEC ''12'!C21,'TREASURER''S REPORT DEC ''12'!D21)</f>
        <v>0</v>
      </c>
      <c r="E19" s="280">
        <f t="shared" si="0"/>
        <v>0</v>
      </c>
    </row>
    <row r="20" spans="1:5">
      <c r="A20" s="152" t="str">
        <f>'TRSESURERS REPORT-3RD QUART'!A20</f>
        <v>ITALIAN HARVEST FESTA-Branch 435</v>
      </c>
      <c r="B20" s="135">
        <f>SUM('TREASURER''S REPORT OCT ''12'!B22,'TREASURER''S REPORT OCT ''12'!C22,'TREASURER''S REPORT OCT ''12'!D22)</f>
        <v>0</v>
      </c>
      <c r="C20" s="135">
        <f>SUM('TREASURER''S REPORT NOV ''12'!B22,'TREASURER''S REPORT NOV ''12'!C22,'TREASURER''S REPORT NOV ''12'!D22)</f>
        <v>0</v>
      </c>
      <c r="D20" s="135">
        <f>SUM('TREASURER''S REPORT DEC ''12'!B22,'TREASURER''S REPORT DEC ''12'!C22,'TREASURER''S REPORT DEC ''12'!D22)</f>
        <v>0</v>
      </c>
      <c r="E20" s="280">
        <f>SUM(B20:D20)</f>
        <v>0</v>
      </c>
    </row>
    <row r="21" spans="1:5">
      <c r="A21" s="152" t="str">
        <f>'TRSESURERS REPORT-3RD QUART'!A21</f>
        <v>LADY OF PEACE MASS</v>
      </c>
      <c r="B21" s="135">
        <f>SUM('TREASURER''S REPORT OCT ''12'!B23,'TREASURER''S REPORT OCT ''12'!C23,'TREASURER''S REPORT OCT ''12'!D23)</f>
        <v>0</v>
      </c>
      <c r="C21" s="135">
        <f>SUM('TREASURER''S REPORT NOV ''12'!B23,'TREASURER''S REPORT NOV ''12'!C23,'TREASURER''S REPORT NOV ''12'!D23)</f>
        <v>0</v>
      </c>
      <c r="D21" s="135">
        <f>SUM('TREASURER''S REPORT DEC ''12'!B23,'TREASURER''S REPORT DEC ''12'!C23,'TREASURER''S REPORT DEC ''12'!D23)</f>
        <v>0</v>
      </c>
      <c r="E21" s="280">
        <f>SUM(B21:D21)</f>
        <v>0</v>
      </c>
    </row>
    <row r="22" spans="1:5">
      <c r="A22" s="152" t="str">
        <f>'TRSESURERS REPORT-3RD QUART'!A22</f>
        <v>LAYETTE</v>
      </c>
      <c r="B22" s="135">
        <f>SUM('TREASURER''S REPORT OCT ''12'!B24,'TREASURER''S REPORT OCT ''12'!C24,'TREASURER''S REPORT OCT ''12'!D24)</f>
        <v>0</v>
      </c>
      <c r="C22" s="135">
        <f>SUM('TREASURER''S REPORT NOV ''12'!B24,'TREASURER''S REPORT NOV ''12'!C24,'TREASURER''S REPORT NOV ''12'!D24)</f>
        <v>0</v>
      </c>
      <c r="D22" s="135">
        <f>SUM('TREASURER''S REPORT DEC ''12'!B24,'TREASURER''S REPORT DEC ''12'!C24,'TREASURER''S REPORT DEC ''12'!D24)</f>
        <v>0</v>
      </c>
      <c r="E22" s="280">
        <f t="shared" si="0"/>
        <v>0</v>
      </c>
    </row>
    <row r="23" spans="1:5">
      <c r="A23" s="152" t="str">
        <f>'TRSESURERS REPORT-3RD QUART'!A23</f>
        <v>MEMBER AWARD</v>
      </c>
      <c r="B23" s="135">
        <f>SUM('TREASURER''S REPORT OCT ''12'!B25,'TREASURER''S REPORT OCT ''12'!C25,'TREASURER''S REPORT OCT ''12'!D25)</f>
        <v>0</v>
      </c>
      <c r="C23" s="135">
        <f>SUM('TREASURER''S REPORT NOV ''12'!B25,'TREASURER''S REPORT NOV ''12'!C25,'TREASURER''S REPORT NOV ''12'!D25)</f>
        <v>0</v>
      </c>
      <c r="D23" s="135">
        <f>SUM('TREASURER''S REPORT DEC ''12'!B25,'TREASURER''S REPORT DEC ''12'!C25,'TREASURER''S REPORT DEC ''12'!D25)</f>
        <v>0</v>
      </c>
      <c r="E23" s="280">
        <f t="shared" si="0"/>
        <v>0</v>
      </c>
    </row>
    <row r="24" spans="1:5">
      <c r="A24" s="152" t="str">
        <f>'TRSESURERS REPORT-3RD QUART'!A24</f>
        <v>NOVELTIES SALES</v>
      </c>
      <c r="B24" s="135">
        <f>SUM('TREASURER''S REPORT OCT ''12'!B26,'TREASURER''S REPORT OCT ''12'!C26,'TREASURER''S REPORT OCT ''12'!D26)</f>
        <v>0</v>
      </c>
      <c r="C24" s="135">
        <f>SUM('TREASURER''S REPORT NOV ''12'!B26,'TREASURER''S REPORT NOV ''12'!C26,'TREASURER''S REPORT NOV ''12'!D26)</f>
        <v>0</v>
      </c>
      <c r="D24" s="135">
        <f>SUM('TREASURER''S REPORT DEC ''12'!B26,'TREASURER''S REPORT DEC ''12'!C26,'TREASURER''S REPORT DEC ''12'!D26)</f>
        <v>0</v>
      </c>
      <c r="E24" s="280">
        <f t="shared" si="0"/>
        <v>0</v>
      </c>
    </row>
    <row r="25" spans="1:5">
      <c r="A25" s="152" t="str">
        <f>'TRSESURERS REPORT-3RD QUART'!A25</f>
        <v>RAFFLE</v>
      </c>
      <c r="B25" s="135">
        <f>SUM('TREASURER''S REPORT OCT ''12'!B27,'TREASURER''S REPORT OCT ''12'!C27,'TREASURER''S REPORT OCT ''12'!D27)</f>
        <v>0</v>
      </c>
      <c r="C25" s="135">
        <f>SUM('TREASURER''S REPORT NOV ''12'!B27,'TREASURER''S REPORT NOV ''12'!C27,'TREASURER''S REPORT NOV ''12'!D27)</f>
        <v>0</v>
      </c>
      <c r="D25" s="135">
        <f>SUM('TREASURER''S REPORT DEC ''12'!B27,'TREASURER''S REPORT DEC ''12'!C27,'TREASURER''S REPORT DEC ''12'!D27)</f>
        <v>0</v>
      </c>
      <c r="E25" s="280">
        <f t="shared" si="0"/>
        <v>0</v>
      </c>
    </row>
    <row r="26" spans="1:5">
      <c r="A26" s="152" t="str">
        <f>'TRSESURERS REPORT-3RD QUART'!A26</f>
        <v>RENO TRIP FUNDRAISER</v>
      </c>
      <c r="B26" s="135">
        <f>SUM('TREASURER''S REPORT OCT ''12'!B28,'TREASURER''S REPORT OCT ''12'!C28,'TREASURER''S REPORT OCT ''12'!D28)</f>
        <v>0</v>
      </c>
      <c r="C26" s="135">
        <f>SUM('TREASURER''S REPORT NOV ''12'!B28,'TREASURER''S REPORT NOV ''12'!C28,'TREASURER''S REPORT NOV ''12'!D28)</f>
        <v>0</v>
      </c>
      <c r="D26" s="135">
        <f>SUM('TREASURER''S REPORT DEC ''12'!B28,'TREASURER''S REPORT DEC ''12'!C28,'TREASURER''S REPORT DEC ''12'!D28)</f>
        <v>0</v>
      </c>
      <c r="E26" s="280">
        <f t="shared" si="0"/>
        <v>0</v>
      </c>
    </row>
    <row r="27" spans="1:5">
      <c r="A27" s="152" t="str">
        <f>'TRSESURERS REPORT-3RD QUART'!A27</f>
        <v>SEMINARIAN SPONSORSHIP</v>
      </c>
      <c r="B27" s="135">
        <f>SUM('TREASURER''S REPORT OCT ''12'!B29,'TREASURER''S REPORT OCT ''12'!C29,'TREASURER''S REPORT OCT ''12'!D29)</f>
        <v>0</v>
      </c>
      <c r="C27" s="135">
        <f>SUM('TREASURER''S REPORT NOV ''12'!B29,'TREASURER''S REPORT NOV ''12'!C29,'TREASURER''S REPORT NOV ''12'!D29)</f>
        <v>0</v>
      </c>
      <c r="D27" s="135">
        <f>SUM('TREASURER''S REPORT DEC ''12'!B29,'TREASURER''S REPORT DEC ''12'!C29,'TREASURER''S REPORT DEC ''12'!D29)</f>
        <v>0</v>
      </c>
      <c r="E27" s="280">
        <f>SUM(B27:D27)</f>
        <v>0</v>
      </c>
    </row>
    <row r="28" spans="1:5">
      <c r="A28" s="152" t="str">
        <f>'TRSESURERS REPORT-3RD QUART'!A28</f>
        <v>SEMINARY BURSE</v>
      </c>
      <c r="B28" s="135">
        <f>SUM('TREASURER''S REPORT OCT ''12'!B30,'TREASURER''S REPORT OCT ''12'!C30,'TREASURER''S REPORT OCT ''12'!D30)</f>
        <v>0</v>
      </c>
      <c r="C28" s="135">
        <f>SUM('TREASURER''S REPORT NOV ''12'!B30,'TREASURER''S REPORT NOV ''12'!C30,'TREASURER''S REPORT NOV ''12'!D30)</f>
        <v>0</v>
      </c>
      <c r="D28" s="135">
        <f>SUM('TREASURER''S REPORT DEC ''12'!B30,'TREASURER''S REPORT DEC ''12'!C30,'TREASURER''S REPORT DEC ''12'!D30)</f>
        <v>0</v>
      </c>
      <c r="E28" s="280">
        <f t="shared" si="0"/>
        <v>0</v>
      </c>
    </row>
    <row r="29" spans="1:5">
      <c r="A29" s="152" t="str">
        <f>'TRSESURERS REPORT-3RD QUART'!A29</f>
        <v>SF GIANTS ITALIAN HERITAGE NIGHT</v>
      </c>
      <c r="B29" s="135">
        <f>SUM('TREASURER''S REPORT OCT ''12'!B31,'TREASURER''S REPORT OCT ''12'!C31,'TREASURER''S REPORT OCT ''12'!D31)</f>
        <v>0</v>
      </c>
      <c r="C29" s="135">
        <f>SUM('TREASURER''S REPORT NOV ''12'!B31,'TREASURER''S REPORT NOV ''12'!C31,'TREASURER''S REPORT NOV ''12'!D31)</f>
        <v>0</v>
      </c>
      <c r="D29" s="135">
        <f>SUM('TREASURER''S REPORT DEC ''12'!B31,'TREASURER''S REPORT DEC ''12'!C31,'TREASURER''S REPORT DEC ''12'!D31)</f>
        <v>0</v>
      </c>
      <c r="E29" s="280">
        <f t="shared" si="0"/>
        <v>0</v>
      </c>
    </row>
    <row r="30" spans="1:5">
      <c r="A30" s="152" t="str">
        <f>'TRSESURERS REPORT-3RD QUART'!A30</f>
        <v>ST. FRANCES CABRINI FUND</v>
      </c>
      <c r="B30" s="135">
        <f>SUM('TREASURER''S REPORT OCT ''12'!B32,'TREASURER''S REPORT OCT ''12'!C32,'TREASURER''S REPORT OCT ''12'!D32)</f>
        <v>0</v>
      </c>
      <c r="C30" s="135">
        <f>SUM('TREASURER''S REPORT NOV ''12'!B32,'TREASURER''S REPORT NOV ''12'!C32,'TREASURER''S REPORT NOV ''12'!D32)</f>
        <v>0</v>
      </c>
      <c r="D30" s="135">
        <f>SUM('TREASURER''S REPORT DEC ''12'!B32,'TREASURER''S REPORT DEC ''12'!C32,'TREASURER''S REPORT DEC ''12'!D32)</f>
        <v>0</v>
      </c>
      <c r="E30" s="280">
        <f t="shared" si="0"/>
        <v>0</v>
      </c>
    </row>
    <row r="31" spans="1:5">
      <c r="A31" s="152" t="str">
        <f>'TRSESURERS REPORT-3RD QUART'!A31</f>
        <v>DISTRICT GT SEED RETURN</v>
      </c>
      <c r="B31" s="135">
        <f>SUM('TREASURER''S REPORT OCT ''12'!B33,'TREASURER''S REPORT OCT ''12'!C33,'TREASURER''S REPORT OCT ''12'!D33)</f>
        <v>0</v>
      </c>
      <c r="C31" s="135">
        <f>SUM('TREASURER''S REPORT NOV ''12'!B33,'TREASURER''S REPORT NOV ''12'!C33,'TREASURER''S REPORT NOV ''12'!D33)</f>
        <v>0</v>
      </c>
      <c r="D31" s="135">
        <f>SUM('TREASURER''S REPORT DEC ''12'!B33,'TREASURER''S REPORT DEC ''12'!C33,'TREASURER''S REPORT DEC ''12'!D33)</f>
        <v>0</v>
      </c>
      <c r="E31" s="280">
        <f t="shared" si="0"/>
        <v>0</v>
      </c>
    </row>
    <row r="32" spans="1:5">
      <c r="A32" s="152">
        <f>'TRSESURERS REPORT-3RD QUART'!A32</f>
        <v>0</v>
      </c>
      <c r="B32" s="135">
        <f>SUM('TREASURER''S REPORT OCT ''12'!B34,'TREASURER''S REPORT OCT ''12'!C34,'TREASURER''S REPORT OCT ''12'!D34)</f>
        <v>0</v>
      </c>
      <c r="C32" s="135">
        <f>SUM('TREASURER''S REPORT NOV ''12'!B34,'TREASURER''S REPORT NOV ''12'!C34,'TREASURER''S REPORT NOV ''12'!D34)</f>
        <v>0</v>
      </c>
      <c r="D32" s="135">
        <f>SUM('TREASURER''S REPORT DEC ''12'!B34,'TREASURER''S REPORT DEC ''12'!C34,'TREASURER''S REPORT DEC ''12'!D34)</f>
        <v>0</v>
      </c>
      <c r="E32" s="280">
        <f>SUM(B32:D32)</f>
        <v>0</v>
      </c>
    </row>
    <row r="33" spans="1:5">
      <c r="A33" s="152" t="str">
        <f>'TRSESURERS REPORT-3RD QUART'!A33</f>
        <v>VALUE CHECKING SERVICE CHARGE</v>
      </c>
      <c r="B33" s="135">
        <f>SUM('TREASURER''S REPORT OCT ''12'!B35,'TREASURER''S REPORT OCT ''12'!C35,'TREASURER''S REPORT OCT ''12'!D35)</f>
        <v>0</v>
      </c>
      <c r="C33" s="135">
        <f>SUM('TREASURER''S REPORT NOV ''12'!B35,'TREASURER''S REPORT NOV ''12'!C35,'TREASURER''S REPORT NOV ''12'!D35)</f>
        <v>0</v>
      </c>
      <c r="D33" s="135">
        <f>SUM('TREASURER''S REPORT DEC ''12'!B35,'TREASURER''S REPORT DEC ''12'!C35,'TREASURER''S REPORT DEC ''12'!D35)</f>
        <v>0</v>
      </c>
      <c r="E33" s="280">
        <f>SUM(B33:D33)</f>
        <v>0</v>
      </c>
    </row>
    <row r="34" spans="1:5" ht="13" thickBot="1">
      <c r="A34" s="284" t="str">
        <f>'TRSESURERS REPORT-3RD QUART'!A34</f>
        <v>OTHER</v>
      </c>
      <c r="B34" s="459">
        <f>SUM('TREASURER''S REPORT OCT ''12'!B36,'TREASURER''S REPORT OCT ''12'!C36,'TREASURER''S REPORT OCT ''12'!D36)</f>
        <v>0</v>
      </c>
      <c r="C34" s="459">
        <f>SUM('TREASURER''S REPORT NOV ''12'!B36,'TREASURER''S REPORT NOV ''12'!C36,'TREASURER''S REPORT NOV ''12'!D36)</f>
        <v>0</v>
      </c>
      <c r="D34" s="459">
        <f>SUM('TREASURER''S REPORT DEC ''12'!B36,'TREASURER''S REPORT DEC ''12'!C36,'TREASURER''S REPORT DEC ''12'!D36)</f>
        <v>0</v>
      </c>
      <c r="E34" s="283">
        <f t="shared" si="0"/>
        <v>0</v>
      </c>
    </row>
    <row r="35" spans="1:5" ht="13" thickBot="1">
      <c r="A35" s="167" t="s">
        <v>274</v>
      </c>
      <c r="B35" s="485">
        <f>SUM(B5:B34)</f>
        <v>0</v>
      </c>
      <c r="C35" s="485">
        <f>SUM(C5:C34)</f>
        <v>0</v>
      </c>
      <c r="D35" s="485">
        <f>SUM(D5:D34)</f>
        <v>0</v>
      </c>
      <c r="E35" s="485">
        <f>SUM(E5:E34)</f>
        <v>0</v>
      </c>
    </row>
    <row r="36" spans="1:5" ht="13" thickBot="1">
      <c r="A36" s="8" t="s">
        <v>236</v>
      </c>
    </row>
    <row r="37" spans="1:5">
      <c r="A37" s="10"/>
      <c r="B37" s="472"/>
      <c r="C37" s="472"/>
      <c r="D37" s="278"/>
      <c r="E37" s="486">
        <f t="shared" ref="E37:E60" si="1">SUM(B37:D37)</f>
        <v>0</v>
      </c>
    </row>
    <row r="38" spans="1:5">
      <c r="A38" s="474"/>
      <c r="B38" s="491"/>
      <c r="C38" s="11"/>
      <c r="D38" s="135"/>
      <c r="E38" s="487">
        <f t="shared" si="1"/>
        <v>0</v>
      </c>
    </row>
    <row r="39" spans="1:5">
      <c r="A39" s="474"/>
      <c r="B39" s="464"/>
      <c r="C39" s="11"/>
      <c r="D39" s="135"/>
      <c r="E39" s="487">
        <f t="shared" si="1"/>
        <v>0</v>
      </c>
    </row>
    <row r="40" spans="1:5">
      <c r="A40" s="475"/>
      <c r="B40" s="464"/>
      <c r="C40" s="11"/>
      <c r="D40" s="12"/>
      <c r="E40" s="280">
        <f t="shared" si="1"/>
        <v>0</v>
      </c>
    </row>
    <row r="41" spans="1:5">
      <c r="A41" s="475"/>
      <c r="B41" s="464"/>
      <c r="C41" s="42"/>
      <c r="D41" s="12"/>
      <c r="E41" s="487">
        <f t="shared" si="1"/>
        <v>0</v>
      </c>
    </row>
    <row r="42" spans="1:5">
      <c r="A42" s="475"/>
      <c r="B42" s="464"/>
      <c r="C42" s="42"/>
      <c r="D42" s="12"/>
      <c r="E42" s="487">
        <f t="shared" si="1"/>
        <v>0</v>
      </c>
    </row>
    <row r="43" spans="1:5">
      <c r="A43" s="475"/>
      <c r="B43" s="464"/>
      <c r="C43" s="42"/>
      <c r="D43" s="12"/>
      <c r="E43" s="487">
        <f t="shared" si="1"/>
        <v>0</v>
      </c>
    </row>
    <row r="44" spans="1:5">
      <c r="A44" s="475"/>
      <c r="B44" s="464"/>
      <c r="C44" s="11"/>
      <c r="D44" s="12"/>
      <c r="E44" s="487">
        <f t="shared" si="1"/>
        <v>0</v>
      </c>
    </row>
    <row r="45" spans="1:5">
      <c r="A45" s="475"/>
      <c r="B45" s="464"/>
      <c r="C45" s="11"/>
      <c r="D45" s="88"/>
      <c r="E45" s="487">
        <f t="shared" si="1"/>
        <v>0</v>
      </c>
    </row>
    <row r="46" spans="1:5">
      <c r="A46" s="458"/>
      <c r="B46" s="11"/>
      <c r="C46" s="11"/>
      <c r="D46" s="42"/>
      <c r="E46" s="487">
        <f t="shared" si="1"/>
        <v>0</v>
      </c>
    </row>
    <row r="47" spans="1:5">
      <c r="A47" s="458"/>
      <c r="B47" s="11"/>
      <c r="C47" s="11"/>
      <c r="D47" s="42"/>
      <c r="E47" s="487">
        <f t="shared" si="1"/>
        <v>0</v>
      </c>
    </row>
    <row r="48" spans="1:5">
      <c r="A48" s="478"/>
      <c r="B48" s="11"/>
      <c r="C48" s="11"/>
      <c r="D48" s="42"/>
      <c r="E48" s="487">
        <f t="shared" si="1"/>
        <v>0</v>
      </c>
    </row>
    <row r="49" spans="1:5">
      <c r="A49" s="449"/>
      <c r="B49" s="11"/>
      <c r="C49" s="11"/>
      <c r="D49" s="42"/>
      <c r="E49" s="487">
        <f t="shared" si="1"/>
        <v>0</v>
      </c>
    </row>
    <row r="50" spans="1:5">
      <c r="A50" s="12"/>
      <c r="B50" s="11"/>
      <c r="C50" s="464"/>
      <c r="D50" s="42"/>
      <c r="E50" s="487">
        <f t="shared" si="1"/>
        <v>0</v>
      </c>
    </row>
    <row r="51" spans="1:5">
      <c r="A51" s="12"/>
      <c r="B51" s="11"/>
      <c r="C51" s="464"/>
      <c r="D51" s="42"/>
      <c r="E51" s="487">
        <f t="shared" si="1"/>
        <v>0</v>
      </c>
    </row>
    <row r="52" spans="1:5">
      <c r="A52" s="12"/>
      <c r="B52" s="11"/>
      <c r="C52" s="464"/>
      <c r="D52" s="42"/>
      <c r="E52" s="487">
        <f t="shared" si="1"/>
        <v>0</v>
      </c>
    </row>
    <row r="53" spans="1:5">
      <c r="A53" s="12"/>
      <c r="B53" s="11"/>
      <c r="C53" s="11"/>
      <c r="D53" s="470"/>
      <c r="E53" s="487">
        <f t="shared" si="1"/>
        <v>0</v>
      </c>
    </row>
    <row r="54" spans="1:5">
      <c r="A54" s="449"/>
      <c r="B54" s="11"/>
      <c r="C54" s="11"/>
      <c r="D54" s="464"/>
      <c r="E54" s="487">
        <f t="shared" si="1"/>
        <v>0</v>
      </c>
    </row>
    <row r="55" spans="1:5">
      <c r="A55" s="12"/>
      <c r="B55" s="11"/>
      <c r="C55" s="11"/>
      <c r="D55" s="464"/>
      <c r="E55" s="487">
        <f t="shared" si="1"/>
        <v>0</v>
      </c>
    </row>
    <row r="56" spans="1:5">
      <c r="A56" s="12"/>
      <c r="B56" s="11"/>
      <c r="C56" s="11"/>
      <c r="D56" s="464"/>
      <c r="E56" s="487">
        <f t="shared" si="1"/>
        <v>0</v>
      </c>
    </row>
    <row r="57" spans="1:5">
      <c r="A57" s="12"/>
      <c r="B57" s="11"/>
      <c r="C57" s="11"/>
      <c r="D57" s="464"/>
      <c r="E57" s="487">
        <f t="shared" si="1"/>
        <v>0</v>
      </c>
    </row>
    <row r="58" spans="1:5">
      <c r="A58" s="130"/>
      <c r="B58" s="11"/>
      <c r="C58" s="11"/>
      <c r="D58" s="464"/>
      <c r="E58" s="487">
        <f t="shared" si="1"/>
        <v>0</v>
      </c>
    </row>
    <row r="59" spans="1:5">
      <c r="A59" s="452"/>
      <c r="B59" s="11"/>
      <c r="C59" s="11"/>
      <c r="D59" s="464"/>
      <c r="E59" s="487">
        <f t="shared" si="1"/>
        <v>0</v>
      </c>
    </row>
    <row r="60" spans="1:5" ht="13" thickBot="1">
      <c r="A60" s="449"/>
      <c r="B60" s="525"/>
      <c r="C60" s="525"/>
      <c r="D60" s="525"/>
      <c r="E60" s="526">
        <f t="shared" si="1"/>
        <v>0</v>
      </c>
    </row>
    <row r="61" spans="1:5" ht="14" thickTop="1" thickBot="1">
      <c r="A61" s="18" t="s">
        <v>274</v>
      </c>
      <c r="B61" s="276">
        <f>SUM(B37:B60)</f>
        <v>0</v>
      </c>
      <c r="C61" s="276">
        <f>SUM(C37:C60)</f>
        <v>0</v>
      </c>
      <c r="D61" s="276">
        <f>SUM(D37:D60)</f>
        <v>0</v>
      </c>
      <c r="E61" s="276">
        <f>SUM(E37:E60)</f>
        <v>0</v>
      </c>
    </row>
    <row r="62" spans="1:5" ht="13" thickBot="1"/>
    <row r="63" spans="1:5" ht="16" thickBot="1">
      <c r="A63" s="18" t="s">
        <v>305</v>
      </c>
      <c r="B63" s="201">
        <f>SUM(B35-B61)</f>
        <v>0</v>
      </c>
      <c r="C63" s="421">
        <f>SUM(C35-C61)</f>
        <v>0</v>
      </c>
      <c r="D63" s="201">
        <f>SUM(D35-D61)</f>
        <v>0</v>
      </c>
      <c r="E63" s="201">
        <f>SUM(E35-E61)</f>
        <v>0</v>
      </c>
    </row>
  </sheetData>
  <sheetCalcPr fullCalcOnLoad="1"/>
  <phoneticPr fontId="0" type="noConversion"/>
  <printOptions horizontalCentered="1" verticalCentered="1"/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F61"/>
  <sheetViews>
    <sheetView workbookViewId="0">
      <pane xSplit="1" ySplit="6" topLeftCell="B7" activePane="bottomRight" state="frozen"/>
      <selection pane="topRight"/>
      <selection pane="bottomLeft"/>
      <selection pane="bottomRight" activeCell="E19" sqref="E19"/>
    </sheetView>
  </sheetViews>
  <sheetFormatPr baseColWidth="10" defaultColWidth="8.83203125" defaultRowHeight="12"/>
  <cols>
    <col min="1" max="1" width="39.5" customWidth="1"/>
    <col min="2" max="6" width="14.33203125" bestFit="1" customWidth="1"/>
  </cols>
  <sheetData>
    <row r="1" spans="1:6" s="115" customFormat="1" ht="17">
      <c r="A1" s="28" t="s">
        <v>30</v>
      </c>
    </row>
    <row r="2" spans="1:6" s="115" customFormat="1" ht="17">
      <c r="A2" s="28" t="s">
        <v>163</v>
      </c>
    </row>
    <row r="3" spans="1:6" s="137" customFormat="1" ht="17">
      <c r="A3" s="28" t="s">
        <v>164</v>
      </c>
      <c r="B3" s="111">
        <v>2012</v>
      </c>
    </row>
    <row r="4" spans="1:6" s="137" customFormat="1" ht="17">
      <c r="A4" s="28"/>
      <c r="B4" s="138" t="s">
        <v>320</v>
      </c>
      <c r="C4" s="138" t="s">
        <v>322</v>
      </c>
      <c r="D4" s="138" t="s">
        <v>323</v>
      </c>
      <c r="E4" s="138" t="s">
        <v>321</v>
      </c>
      <c r="F4" s="138" t="s">
        <v>324</v>
      </c>
    </row>
    <row r="5" spans="1:6" s="137" customFormat="1" ht="13">
      <c r="B5" s="138" t="s">
        <v>273</v>
      </c>
      <c r="C5" s="138" t="s">
        <v>273</v>
      </c>
      <c r="D5" s="138" t="s">
        <v>273</v>
      </c>
      <c r="E5" s="138" t="s">
        <v>273</v>
      </c>
      <c r="F5" s="138" t="s">
        <v>273</v>
      </c>
    </row>
    <row r="6" spans="1:6" s="137" customFormat="1" ht="14" thickBot="1">
      <c r="A6" s="138" t="s">
        <v>234</v>
      </c>
      <c r="B6" s="138"/>
      <c r="C6" s="138"/>
      <c r="D6" s="138"/>
      <c r="E6" s="138"/>
    </row>
    <row r="7" spans="1:6" s="137" customFormat="1" ht="13">
      <c r="A7" s="289" t="str">
        <f>'TRSESURERS REPORT-4TH QUART'!A5</f>
        <v>A DAY AT THE RACES</v>
      </c>
      <c r="B7" s="290">
        <f>'TRSESURERS REPORT-1ST QUARTER'!E5</f>
        <v>0</v>
      </c>
      <c r="C7" s="290">
        <f>'TRSESURERS REPORT-2ND QUART'!E5</f>
        <v>0</v>
      </c>
      <c r="D7" s="290">
        <f>'TRSESURERS REPORT-3RD QUART'!E5</f>
        <v>0</v>
      </c>
      <c r="E7" s="290">
        <f>'TRSESURERS REPORT-4TH QUART'!E5</f>
        <v>0</v>
      </c>
      <c r="F7" s="291">
        <f>SUM(B7:E7)</f>
        <v>0</v>
      </c>
    </row>
    <row r="8" spans="1:6" s="137" customFormat="1" ht="13">
      <c r="A8" s="292" t="str">
        <f>'TRSESURERS REPORT-4TH QUART'!A6</f>
        <v>A DAY AT THE RACES 2</v>
      </c>
      <c r="B8" s="190">
        <f>'TRSESURERS REPORT-1ST QUARTER'!E6</f>
        <v>0</v>
      </c>
      <c r="C8" s="190">
        <f>'TRSESURERS REPORT-2ND QUART'!E6</f>
        <v>0</v>
      </c>
      <c r="D8" s="190">
        <f>'TRSESURERS REPORT-3RD QUART'!E6</f>
        <v>0</v>
      </c>
      <c r="E8" s="190">
        <f>'TRSESURERS REPORT-4TH QUART'!E6</f>
        <v>0</v>
      </c>
      <c r="F8" s="293">
        <f t="shared" ref="F8:F36" si="0">SUM(B8:E8)</f>
        <v>0</v>
      </c>
    </row>
    <row r="9" spans="1:6" s="137" customFormat="1" ht="13">
      <c r="A9" s="292" t="str">
        <f>'TRSESURERS REPORT-4TH QUART'!A7</f>
        <v>BAR TIPS</v>
      </c>
      <c r="B9" s="190">
        <f>'TRSESURERS REPORT-1ST QUARTER'!E7</f>
        <v>0</v>
      </c>
      <c r="C9" s="190">
        <f>'TRSESURERS REPORT-2ND QUART'!E7</f>
        <v>0</v>
      </c>
      <c r="D9" s="190">
        <f>'TRSESURERS REPORT-3RD QUART'!E7</f>
        <v>0</v>
      </c>
      <c r="E9" s="190">
        <f>'TRSESURERS REPORT-4TH QUART'!E7</f>
        <v>0</v>
      </c>
      <c r="F9" s="293">
        <f t="shared" si="0"/>
        <v>0</v>
      </c>
    </row>
    <row r="10" spans="1:6" s="137" customFormat="1" ht="13">
      <c r="A10" s="292" t="str">
        <f>'TRSESURERS REPORT-4TH QUART'!A8</f>
        <v>BISHOP'S DAY LUNCHEON</v>
      </c>
      <c r="B10" s="190">
        <f>'TRSESURERS REPORT-1ST QUARTER'!E8</f>
        <v>0</v>
      </c>
      <c r="C10" s="190">
        <f>'TRSESURERS REPORT-2ND QUART'!E8</f>
        <v>0</v>
      </c>
      <c r="D10" s="190">
        <f>'TRSESURERS REPORT-3RD QUART'!E8</f>
        <v>0</v>
      </c>
      <c r="E10" s="190">
        <f>'TRSESURERS REPORT-4TH QUART'!E8</f>
        <v>0</v>
      </c>
      <c r="F10" s="293">
        <f t="shared" si="0"/>
        <v>0</v>
      </c>
    </row>
    <row r="11" spans="1:6" s="137" customFormat="1" ht="13">
      <c r="A11" s="292" t="str">
        <f>'TRSESURERS REPORT-4TH QUART'!A9</f>
        <v>CHAPLAIN'S NIGHT</v>
      </c>
      <c r="B11" s="190">
        <f>'TRSESURERS REPORT-1ST QUARTER'!E9</f>
        <v>0</v>
      </c>
      <c r="C11" s="190">
        <f>'TRSESURERS REPORT-2ND QUART'!E9</f>
        <v>0</v>
      </c>
      <c r="D11" s="190">
        <f>'TRSESURERS REPORT-3RD QUART'!E9</f>
        <v>0</v>
      </c>
      <c r="E11" s="190">
        <f>'TRSESURERS REPORT-4TH QUART'!E9</f>
        <v>0</v>
      </c>
      <c r="F11" s="293">
        <f t="shared" si="0"/>
        <v>0</v>
      </c>
    </row>
    <row r="12" spans="1:6" s="137" customFormat="1" ht="13">
      <c r="A12" s="292" t="str">
        <f>'TRSESURERS REPORT-4TH QUART'!A10</f>
        <v>CHRISTMAS DINNER</v>
      </c>
      <c r="B12" s="190">
        <f>'TRSESURERS REPORT-1ST QUARTER'!E10</f>
        <v>0</v>
      </c>
      <c r="C12" s="190">
        <f>'TRSESURERS REPORT-2ND QUART'!E10</f>
        <v>0</v>
      </c>
      <c r="D12" s="190">
        <f>'TRSESURERS REPORT-3RD QUART'!E10</f>
        <v>0</v>
      </c>
      <c r="E12" s="190">
        <f>'TRSESURERS REPORT-4TH QUART'!E10</f>
        <v>0</v>
      </c>
      <c r="F12" s="293">
        <f t="shared" si="0"/>
        <v>0</v>
      </c>
    </row>
    <row r="13" spans="1:6" s="137" customFormat="1" ht="13">
      <c r="A13" s="292" t="str">
        <f>'TRSESURERS REPORT-4TH QUART'!A11</f>
        <v xml:space="preserve">CONVENTION BOOK AD </v>
      </c>
      <c r="B13" s="190">
        <f>'TRSESURERS REPORT-1ST QUARTER'!E11</f>
        <v>0</v>
      </c>
      <c r="C13" s="190">
        <f>'TRSESURERS REPORT-2ND QUART'!E11</f>
        <v>0</v>
      </c>
      <c r="D13" s="190">
        <f>'TRSESURERS REPORT-3RD QUART'!E11</f>
        <v>0</v>
      </c>
      <c r="E13" s="190">
        <f>'TRSESURERS REPORT-4TH QUART'!E11</f>
        <v>0</v>
      </c>
      <c r="F13" s="293">
        <f t="shared" si="0"/>
        <v>0</v>
      </c>
    </row>
    <row r="14" spans="1:6" s="137" customFormat="1" ht="13">
      <c r="A14" s="292" t="str">
        <f>'TRSESURERS REPORT-4TH QUART'!A12</f>
        <v>CONVENTION RAFFLE</v>
      </c>
      <c r="B14" s="190">
        <f>'TRSESURERS REPORT-1ST QUARTER'!E12</f>
        <v>0</v>
      </c>
      <c r="C14" s="190">
        <f>'TRSESURERS REPORT-2ND QUART'!E12</f>
        <v>0</v>
      </c>
      <c r="D14" s="190">
        <f>'TRSESURERS REPORT-3RD QUART'!E12</f>
        <v>0</v>
      </c>
      <c r="E14" s="190">
        <f>'TRSESURERS REPORT-4TH QUART'!E12</f>
        <v>0</v>
      </c>
      <c r="F14" s="293">
        <f t="shared" si="0"/>
        <v>0</v>
      </c>
    </row>
    <row r="15" spans="1:6" s="137" customFormat="1" ht="13">
      <c r="A15" s="292" t="str">
        <f>'TRSESURERS REPORT-4TH QUART'!A13</f>
        <v>DAY OF RECOLLECTION</v>
      </c>
      <c r="B15" s="190">
        <f>'TRSESURERS REPORT-1ST QUARTER'!E13</f>
        <v>0</v>
      </c>
      <c r="C15" s="190">
        <f>'TRSESURERS REPORT-2ND QUART'!E13</f>
        <v>0</v>
      </c>
      <c r="D15" s="190">
        <f>'TRSESURERS REPORT-3RD QUART'!E13</f>
        <v>0</v>
      </c>
      <c r="E15" s="190">
        <f>'TRSESURERS REPORT-4TH QUART'!E13</f>
        <v>0</v>
      </c>
      <c r="F15" s="293">
        <f>SUM(B15:E15)</f>
        <v>0</v>
      </c>
    </row>
    <row r="16" spans="1:6" s="137" customFormat="1" ht="13">
      <c r="A16" s="292" t="str">
        <f>'TRSESURERS REPORT-4TH QUART'!A14</f>
        <v>DISTRICT BBQ</v>
      </c>
      <c r="B16" s="190">
        <f>'TRSESURERS REPORT-1ST QUARTER'!E14</f>
        <v>0</v>
      </c>
      <c r="C16" s="190">
        <f>'TRSESURERS REPORT-2ND QUART'!E14</f>
        <v>0</v>
      </c>
      <c r="D16" s="190">
        <f>'TRSESURERS REPORT-3RD QUART'!E14</f>
        <v>0</v>
      </c>
      <c r="E16" s="190">
        <f>'TRSESURERS REPORT-4TH QUART'!E14</f>
        <v>0</v>
      </c>
      <c r="F16" s="293">
        <f t="shared" si="0"/>
        <v>0</v>
      </c>
    </row>
    <row r="17" spans="1:6" s="137" customFormat="1" ht="13">
      <c r="A17" s="292" t="str">
        <f>'TRSESURERS REPORT-4TH QUART'!A15</f>
        <v>DISTRICT GOLF TOURNAMENT</v>
      </c>
      <c r="B17" s="190">
        <f>'TRSESURERS REPORT-1ST QUARTER'!E15</f>
        <v>0</v>
      </c>
      <c r="C17" s="190">
        <f>'TRSESURERS REPORT-2ND QUART'!E15</f>
        <v>0</v>
      </c>
      <c r="D17" s="190">
        <f>'TRSESURERS REPORT-3RD QUART'!E15</f>
        <v>0</v>
      </c>
      <c r="E17" s="190">
        <f>'TRSESURERS REPORT-4TH QUART'!E15</f>
        <v>0</v>
      </c>
      <c r="F17" s="293">
        <f t="shared" si="0"/>
        <v>0</v>
      </c>
    </row>
    <row r="18" spans="1:6" s="137" customFormat="1" ht="13">
      <c r="A18" s="292" t="str">
        <f>'TRSESURERS REPORT-4TH QUART'!A16</f>
        <v>DONATIONS</v>
      </c>
      <c r="B18" s="190">
        <f>'TRSESURERS REPORT-1ST QUARTER'!E16</f>
        <v>0</v>
      </c>
      <c r="C18" s="190">
        <f>'TRSESURERS REPORT-2ND QUART'!E16</f>
        <v>0</v>
      </c>
      <c r="D18" s="190">
        <f>'TRSESURERS REPORT-3RD QUART'!E16</f>
        <v>0</v>
      </c>
      <c r="E18" s="190">
        <f>'TRSESURERS REPORT-4TH QUART'!E16</f>
        <v>0</v>
      </c>
      <c r="F18" s="293">
        <f t="shared" si="0"/>
        <v>0</v>
      </c>
    </row>
    <row r="19" spans="1:6" s="137" customFormat="1" ht="13">
      <c r="A19" s="292" t="str">
        <f>'TRSESURERS REPORT-4TH QUART'!A17</f>
        <v>HOSPITALITY ROOM REFUND</v>
      </c>
      <c r="B19" s="190">
        <f>'TRSESURERS REPORT-1ST QUARTER'!E17</f>
        <v>0</v>
      </c>
      <c r="C19" s="190">
        <f>'TRSESURERS REPORT-2ND QUART'!E17</f>
        <v>0</v>
      </c>
      <c r="D19" s="190">
        <f>'TRSESURERS REPORT-3RD QUART'!E17</f>
        <v>0</v>
      </c>
      <c r="E19" s="190">
        <f>'TRSESURERS REPORT-4TH QUART'!E17</f>
        <v>0</v>
      </c>
      <c r="F19" s="293">
        <f>SUM(B19:E19)</f>
        <v>0</v>
      </c>
    </row>
    <row r="20" spans="1:6" s="137" customFormat="1" ht="13">
      <c r="A20" s="292" t="str">
        <f>'TRSESURERS REPORT-4TH QUART'!A18</f>
        <v>INSTALLATION LUNCHEON</v>
      </c>
      <c r="B20" s="190">
        <f>'TRSESURERS REPORT-1ST QUARTER'!E18</f>
        <v>0</v>
      </c>
      <c r="C20" s="190">
        <f>'TRSESURERS REPORT-2ND QUART'!E18</f>
        <v>0</v>
      </c>
      <c r="D20" s="190">
        <f>'TRSESURERS REPORT-3RD QUART'!E18</f>
        <v>0</v>
      </c>
      <c r="E20" s="190">
        <f>'TRSESURERS REPORT-4TH QUART'!E18</f>
        <v>0</v>
      </c>
      <c r="F20" s="293">
        <f>SUM(B20:E20)</f>
        <v>0</v>
      </c>
    </row>
    <row r="21" spans="1:6" s="137" customFormat="1" ht="13">
      <c r="A21" s="292" t="str">
        <f>'TRSESURERS REPORT-4TH QUART'!A19</f>
        <v>INTEREST</v>
      </c>
      <c r="B21" s="190">
        <f>'TRSESURERS REPORT-1ST QUARTER'!E19</f>
        <v>0</v>
      </c>
      <c r="C21" s="190">
        <f>'TRSESURERS REPORT-2ND QUART'!E19</f>
        <v>0</v>
      </c>
      <c r="D21" s="190">
        <f>'TRSESURERS REPORT-3RD QUART'!E19</f>
        <v>0</v>
      </c>
      <c r="E21" s="190">
        <f>'TRSESURERS REPORT-4TH QUART'!E19</f>
        <v>0</v>
      </c>
      <c r="F21" s="293">
        <f t="shared" si="0"/>
        <v>0</v>
      </c>
    </row>
    <row r="22" spans="1:6" s="137" customFormat="1" ht="13">
      <c r="A22" s="292" t="str">
        <f>'TRSESURERS REPORT-4TH QUART'!A20</f>
        <v>ITALIAN HARVEST FESTA-Branch 435</v>
      </c>
      <c r="B22" s="190">
        <f>'TRSESURERS REPORT-1ST QUARTER'!E20</f>
        <v>0</v>
      </c>
      <c r="C22" s="190">
        <f>'TRSESURERS REPORT-2ND QUART'!E20</f>
        <v>0</v>
      </c>
      <c r="D22" s="190">
        <f>'TRSESURERS REPORT-3RD QUART'!E20</f>
        <v>0</v>
      </c>
      <c r="E22" s="190">
        <f>'TRSESURERS REPORT-4TH QUART'!E20</f>
        <v>0</v>
      </c>
      <c r="F22" s="293">
        <f>SUM(B22:E22)</f>
        <v>0</v>
      </c>
    </row>
    <row r="23" spans="1:6" s="137" customFormat="1" ht="13">
      <c r="A23" s="292" t="str">
        <f>'TRSESURERS REPORT-4TH QUART'!A21</f>
        <v>LADY OF PEACE MASS</v>
      </c>
      <c r="B23" s="190">
        <f>'TRSESURERS REPORT-1ST QUARTER'!E21</f>
        <v>0</v>
      </c>
      <c r="C23" s="190">
        <f>'TRSESURERS REPORT-2ND QUART'!E21</f>
        <v>0</v>
      </c>
      <c r="D23" s="190">
        <f>'TRSESURERS REPORT-3RD QUART'!E21</f>
        <v>0</v>
      </c>
      <c r="E23" s="190">
        <f>'TRSESURERS REPORT-4TH QUART'!E21</f>
        <v>0</v>
      </c>
      <c r="F23" s="293">
        <f>SUM(B23:E23)</f>
        <v>0</v>
      </c>
    </row>
    <row r="24" spans="1:6" s="137" customFormat="1" ht="13">
      <c r="A24" s="292" t="str">
        <f>'TRSESURERS REPORT-4TH QUART'!A22</f>
        <v>LAYETTE</v>
      </c>
      <c r="B24" s="190">
        <f>'TRSESURERS REPORT-1ST QUARTER'!E22</f>
        <v>0</v>
      </c>
      <c r="C24" s="190">
        <f>'TRSESURERS REPORT-2ND QUART'!E22</f>
        <v>0</v>
      </c>
      <c r="D24" s="190">
        <f>'TRSESURERS REPORT-3RD QUART'!E22</f>
        <v>0</v>
      </c>
      <c r="E24" s="190">
        <f>'TRSESURERS REPORT-4TH QUART'!E22</f>
        <v>0</v>
      </c>
      <c r="F24" s="293">
        <f t="shared" si="0"/>
        <v>0</v>
      </c>
    </row>
    <row r="25" spans="1:6" s="137" customFormat="1" ht="13">
      <c r="A25" s="292" t="str">
        <f>'TRSESURERS REPORT-4TH QUART'!A23</f>
        <v>MEMBER AWARD</v>
      </c>
      <c r="B25" s="190">
        <f>'TRSESURERS REPORT-1ST QUARTER'!E23</f>
        <v>0</v>
      </c>
      <c r="C25" s="190">
        <f>'TRSESURERS REPORT-2ND QUART'!E23</f>
        <v>0</v>
      </c>
      <c r="D25" s="190">
        <f>'TRSESURERS REPORT-3RD QUART'!E23</f>
        <v>0</v>
      </c>
      <c r="E25" s="190">
        <f>'TRSESURERS REPORT-4TH QUART'!E23</f>
        <v>0</v>
      </c>
      <c r="F25" s="293">
        <f t="shared" si="0"/>
        <v>0</v>
      </c>
    </row>
    <row r="26" spans="1:6" s="137" customFormat="1" ht="13">
      <c r="A26" s="292" t="str">
        <f>'TRSESURERS REPORT-4TH QUART'!A24</f>
        <v>NOVELTIES SALES</v>
      </c>
      <c r="B26" s="190">
        <f>'TRSESURERS REPORT-1ST QUARTER'!E24</f>
        <v>0</v>
      </c>
      <c r="C26" s="190">
        <f>'TRSESURERS REPORT-2ND QUART'!E24</f>
        <v>0</v>
      </c>
      <c r="D26" s="190">
        <f>'TRSESURERS REPORT-3RD QUART'!E24</f>
        <v>0</v>
      </c>
      <c r="E26" s="190">
        <f>'TRSESURERS REPORT-4TH QUART'!E24</f>
        <v>0</v>
      </c>
      <c r="F26" s="293">
        <f t="shared" si="0"/>
        <v>0</v>
      </c>
    </row>
    <row r="27" spans="1:6" s="137" customFormat="1" ht="13">
      <c r="A27" s="292" t="str">
        <f>'TRSESURERS REPORT-4TH QUART'!A25</f>
        <v>RAFFLE</v>
      </c>
      <c r="B27" s="190">
        <f>'TRSESURERS REPORT-1ST QUARTER'!E25</f>
        <v>0</v>
      </c>
      <c r="C27" s="190">
        <f>'TRSESURERS REPORT-2ND QUART'!E25</f>
        <v>0</v>
      </c>
      <c r="D27" s="190">
        <f>'TRSESURERS REPORT-3RD QUART'!E25</f>
        <v>0</v>
      </c>
      <c r="E27" s="190">
        <f>'TRSESURERS REPORT-4TH QUART'!E25</f>
        <v>0</v>
      </c>
      <c r="F27" s="293">
        <f t="shared" si="0"/>
        <v>0</v>
      </c>
    </row>
    <row r="28" spans="1:6" s="137" customFormat="1" ht="13">
      <c r="A28" s="292" t="str">
        <f>'TRSESURERS REPORT-4TH QUART'!A26</f>
        <v>RENO TRIP FUNDRAISER</v>
      </c>
      <c r="B28" s="190">
        <f>'TRSESURERS REPORT-1ST QUARTER'!E26</f>
        <v>0</v>
      </c>
      <c r="C28" s="190">
        <f>'TRSESURERS REPORT-2ND QUART'!E26</f>
        <v>0</v>
      </c>
      <c r="D28" s="190">
        <f>'TRSESURERS REPORT-3RD QUART'!E26</f>
        <v>0</v>
      </c>
      <c r="E28" s="190">
        <f>'TRSESURERS REPORT-4TH QUART'!E26</f>
        <v>0</v>
      </c>
      <c r="F28" s="293">
        <f t="shared" si="0"/>
        <v>0</v>
      </c>
    </row>
    <row r="29" spans="1:6" s="137" customFormat="1" ht="13">
      <c r="A29" s="292" t="str">
        <f>'TRSESURERS REPORT-4TH QUART'!A27</f>
        <v>SEMINARIAN SPONSORSHIP</v>
      </c>
      <c r="B29" s="190">
        <f>'TRSESURERS REPORT-1ST QUARTER'!E27</f>
        <v>0</v>
      </c>
      <c r="C29" s="190">
        <f>'TRSESURERS REPORT-2ND QUART'!E27</f>
        <v>0</v>
      </c>
      <c r="D29" s="190">
        <f>'TRSESURERS REPORT-3RD QUART'!E27</f>
        <v>0</v>
      </c>
      <c r="E29" s="190">
        <f>'TRSESURERS REPORT-4TH QUART'!E27</f>
        <v>0</v>
      </c>
      <c r="F29" s="293">
        <f>SUM(B29:E29)</f>
        <v>0</v>
      </c>
    </row>
    <row r="30" spans="1:6" s="137" customFormat="1" ht="13">
      <c r="A30" s="292" t="str">
        <f>'TRSESURERS REPORT-4TH QUART'!A28</f>
        <v>SEMINARY BURSE</v>
      </c>
      <c r="B30" s="190">
        <f>'TRSESURERS REPORT-1ST QUARTER'!E28</f>
        <v>0</v>
      </c>
      <c r="C30" s="190">
        <f>'TRSESURERS REPORT-2ND QUART'!E28</f>
        <v>0</v>
      </c>
      <c r="D30" s="190">
        <f>'TRSESURERS REPORT-3RD QUART'!E28</f>
        <v>0</v>
      </c>
      <c r="E30" s="190">
        <f>'TRSESURERS REPORT-4TH QUART'!E28</f>
        <v>0</v>
      </c>
      <c r="F30" s="293">
        <f t="shared" si="0"/>
        <v>0</v>
      </c>
    </row>
    <row r="31" spans="1:6" s="137" customFormat="1" ht="13">
      <c r="A31" s="292" t="str">
        <f>'TRSESURERS REPORT-4TH QUART'!A29</f>
        <v>SF GIANTS ITALIAN HERITAGE NIGHT</v>
      </c>
      <c r="B31" s="190">
        <f>'TRSESURERS REPORT-1ST QUARTER'!E29</f>
        <v>0</v>
      </c>
      <c r="C31" s="190">
        <f>'TRSESURERS REPORT-2ND QUART'!E29</f>
        <v>0</v>
      </c>
      <c r="D31" s="190">
        <f>'TRSESURERS REPORT-3RD QUART'!E29</f>
        <v>0</v>
      </c>
      <c r="E31" s="190">
        <f>'TRSESURERS REPORT-4TH QUART'!E29</f>
        <v>0</v>
      </c>
      <c r="F31" s="293">
        <f t="shared" si="0"/>
        <v>0</v>
      </c>
    </row>
    <row r="32" spans="1:6" s="137" customFormat="1" ht="13">
      <c r="A32" s="292" t="str">
        <f>'TRSESURERS REPORT-4TH QUART'!A30</f>
        <v>ST. FRANCES CABRINI FUND</v>
      </c>
      <c r="B32" s="190">
        <f>'TRSESURERS REPORT-1ST QUARTER'!E30</f>
        <v>0</v>
      </c>
      <c r="C32" s="190">
        <f>'TRSESURERS REPORT-2ND QUART'!E30</f>
        <v>0</v>
      </c>
      <c r="D32" s="190">
        <f>'TRSESURERS REPORT-3RD QUART'!E30</f>
        <v>0</v>
      </c>
      <c r="E32" s="190">
        <f>'TRSESURERS REPORT-4TH QUART'!E30</f>
        <v>0</v>
      </c>
      <c r="F32" s="293">
        <f>SUM(B32:E32)</f>
        <v>0</v>
      </c>
    </row>
    <row r="33" spans="1:6" s="137" customFormat="1" ht="13">
      <c r="A33" s="292" t="str">
        <f>'TRSESURERS REPORT-4TH QUART'!A31</f>
        <v>DISTRICT GT SEED RETURN</v>
      </c>
      <c r="B33" s="190">
        <f>'TRSESURERS REPORT-1ST QUARTER'!E31</f>
        <v>0</v>
      </c>
      <c r="C33" s="190">
        <f>'TRSESURERS REPORT-2ND QUART'!E31</f>
        <v>0</v>
      </c>
      <c r="D33" s="190">
        <f>'TRSESURERS REPORT-3RD QUART'!E31</f>
        <v>0</v>
      </c>
      <c r="E33" s="190">
        <f>'TRSESURERS REPORT-4TH QUART'!E31</f>
        <v>0</v>
      </c>
      <c r="F33" s="293">
        <f t="shared" si="0"/>
        <v>0</v>
      </c>
    </row>
    <row r="34" spans="1:6" s="137" customFormat="1" ht="13">
      <c r="A34" s="292">
        <f>'TRSESURERS REPORT-4TH QUART'!A32</f>
        <v>0</v>
      </c>
      <c r="B34" s="190">
        <f>'TRSESURERS REPORT-1ST QUARTER'!E32</f>
        <v>0</v>
      </c>
      <c r="C34" s="190">
        <f>'TRSESURERS REPORT-2ND QUART'!E32</f>
        <v>0</v>
      </c>
      <c r="D34" s="190">
        <f>'TRSESURERS REPORT-3RD QUART'!E32</f>
        <v>0</v>
      </c>
      <c r="E34" s="190">
        <f>'TRSESURERS REPORT-4TH QUART'!E32</f>
        <v>0</v>
      </c>
      <c r="F34" s="293">
        <f>SUM(B34:E34)</f>
        <v>0</v>
      </c>
    </row>
    <row r="35" spans="1:6" s="137" customFormat="1" ht="13">
      <c r="A35" s="292" t="str">
        <f>'TRSESURERS REPORT-4TH QUART'!A33</f>
        <v>VALUE CHECKING SERVICE CHARGE</v>
      </c>
      <c r="B35" s="190">
        <f>'TRSESURERS REPORT-1ST QUARTER'!E33</f>
        <v>0</v>
      </c>
      <c r="C35" s="190">
        <f>'TRSESURERS REPORT-2ND QUART'!E33</f>
        <v>0</v>
      </c>
      <c r="D35" s="190">
        <f>'TRSESURERS REPORT-3RD QUART'!E33</f>
        <v>0</v>
      </c>
      <c r="E35" s="190">
        <f>'TRSESURERS REPORT-4TH QUART'!E33</f>
        <v>0</v>
      </c>
      <c r="F35" s="293">
        <f>SUM(B35:E35)</f>
        <v>0</v>
      </c>
    </row>
    <row r="36" spans="1:6" s="137" customFormat="1" ht="14" thickBot="1">
      <c r="A36" s="294" t="str">
        <f>'TRSESURERS REPORT-4TH QUART'!A34</f>
        <v>OTHER</v>
      </c>
      <c r="B36" s="295">
        <f>'TRSESURERS REPORT-1ST QUARTER'!E34</f>
        <v>0</v>
      </c>
      <c r="C36" s="295">
        <f>'TRSESURERS REPORT-2ND QUART'!E34</f>
        <v>0</v>
      </c>
      <c r="D36" s="295">
        <f>'TRSESURERS REPORT-3RD QUART'!E34</f>
        <v>0</v>
      </c>
      <c r="E36" s="295">
        <f>'TRSESURERS REPORT-4TH QUART'!E34</f>
        <v>0</v>
      </c>
      <c r="F36" s="296">
        <f t="shared" si="0"/>
        <v>0</v>
      </c>
    </row>
    <row r="37" spans="1:6" s="137" customFormat="1" ht="16" thickBot="1">
      <c r="A37" s="191" t="s">
        <v>274</v>
      </c>
      <c r="B37" s="288">
        <f>SUM(B7:B36)</f>
        <v>0</v>
      </c>
      <c r="C37" s="288">
        <f>SUM(C7:C36)</f>
        <v>0</v>
      </c>
      <c r="D37" s="288">
        <f>SUM(D7:D36)</f>
        <v>0</v>
      </c>
      <c r="E37" s="288">
        <f>SUM(E7:E36)</f>
        <v>0</v>
      </c>
      <c r="F37" s="288">
        <f>SUM(F7:F36)</f>
        <v>0</v>
      </c>
    </row>
    <row r="38" spans="1:6" s="137" customFormat="1" ht="13"/>
    <row r="39" spans="1:6" s="137" customFormat="1" ht="13">
      <c r="E39" s="194" t="s">
        <v>54</v>
      </c>
      <c r="F39" s="395">
        <f>'SAVINGS ACCOUNT REGISTER'!F24</f>
        <v>0</v>
      </c>
    </row>
    <row r="40" spans="1:6" s="137" customFormat="1" ht="13">
      <c r="E40" s="194" t="s">
        <v>55</v>
      </c>
      <c r="F40" s="395">
        <f>'Access100 Bus Checking Account'!H56</f>
        <v>0</v>
      </c>
    </row>
    <row r="41" spans="1:6" s="137" customFormat="1" ht="14" thickBot="1">
      <c r="E41" s="194" t="s">
        <v>56</v>
      </c>
      <c r="F41" s="522">
        <f>'Primium Checking Account'!I125</f>
        <v>0</v>
      </c>
    </row>
    <row r="42" spans="1:6" s="137" customFormat="1" ht="15" thickTop="1" thickBot="1">
      <c r="E42" s="194" t="s">
        <v>273</v>
      </c>
      <c r="F42" s="524">
        <f>SUM(F39:F41)</f>
        <v>0</v>
      </c>
    </row>
    <row r="43" spans="1:6" s="137" customFormat="1" ht="14" thickTop="1">
      <c r="A43" s="138" t="s">
        <v>88</v>
      </c>
      <c r="B43" s="138" t="s">
        <v>320</v>
      </c>
      <c r="C43" s="138" t="s">
        <v>322</v>
      </c>
      <c r="D43" s="138" t="s">
        <v>323</v>
      </c>
      <c r="E43" s="138" t="s">
        <v>321</v>
      </c>
      <c r="F43" s="395">
        <f>SUM(F37-F42)</f>
        <v>0</v>
      </c>
    </row>
    <row r="44" spans="1:6" s="137" customFormat="1" ht="13">
      <c r="A44" s="137" t="s">
        <v>240</v>
      </c>
      <c r="B44" s="190">
        <f>'SAVINGS ACCOUNT REGISTER'!F31</f>
        <v>0</v>
      </c>
      <c r="C44" s="190">
        <f>'SAVINGS ACCOUNT REGISTER'!F36</f>
        <v>0</v>
      </c>
      <c r="D44" s="190">
        <f>'SAVINGS ACCOUNT REGISTER'!F41</f>
        <v>0</v>
      </c>
      <c r="E44" s="190">
        <f>'SAVINGS ACCOUNT REGISTER'!F46</f>
        <v>0</v>
      </c>
    </row>
    <row r="45" spans="1:6" s="137" customFormat="1" ht="13">
      <c r="A45" s="137" t="s">
        <v>59</v>
      </c>
      <c r="B45" s="190">
        <f>'Access100 Bus Checking Account'!H52</f>
        <v>0</v>
      </c>
      <c r="C45" s="190">
        <f>'Access100 Bus Checking Account'!H53</f>
        <v>0</v>
      </c>
      <c r="D45" s="190">
        <f>'Access100 Bus Checking Account'!H54</f>
        <v>0</v>
      </c>
      <c r="E45" s="190">
        <f>'Access100 Bus Checking Account'!H55</f>
        <v>0</v>
      </c>
    </row>
    <row r="46" spans="1:6" s="137" customFormat="1" ht="14" thickBot="1">
      <c r="A46" s="137" t="s">
        <v>58</v>
      </c>
      <c r="B46" s="527">
        <f>'Primium Checking Account'!I120</f>
        <v>0</v>
      </c>
      <c r="C46" s="527">
        <f>'Primium Checking Account'!I121</f>
        <v>0</v>
      </c>
      <c r="D46" s="527">
        <f>'Primium Checking Account'!I122</f>
        <v>0</v>
      </c>
      <c r="E46" s="527">
        <f>'Primium Checking Account'!I123</f>
        <v>0</v>
      </c>
    </row>
    <row r="47" spans="1:6" s="137" customFormat="1" ht="17" thickTop="1" thickBot="1">
      <c r="B47" s="371">
        <f>SUM(B44:B46)</f>
        <v>0</v>
      </c>
      <c r="C47" s="371">
        <f t="shared" ref="C47:E47" si="1">SUM(C44:C46)</f>
        <v>0</v>
      </c>
      <c r="D47" s="371">
        <f t="shared" si="1"/>
        <v>0</v>
      </c>
      <c r="E47" s="371">
        <f t="shared" si="1"/>
        <v>0</v>
      </c>
      <c r="F47" s="528">
        <f>SUM(B47:E47)</f>
        <v>0</v>
      </c>
    </row>
    <row r="48" spans="1:6" s="137" customFormat="1" ht="13"/>
    <row r="49" s="137" customFormat="1" ht="13"/>
    <row r="50" s="137" customFormat="1" ht="13"/>
    <row r="51" s="137" customFormat="1" ht="13"/>
    <row r="52" s="137" customFormat="1" ht="13"/>
    <row r="53" s="137" customFormat="1" ht="13"/>
    <row r="54" s="137" customFormat="1" ht="13"/>
    <row r="55" s="137" customFormat="1" ht="13"/>
    <row r="56" s="137" customFormat="1" ht="13"/>
    <row r="57" s="137" customFormat="1" ht="13"/>
    <row r="58" s="137" customFormat="1" ht="13"/>
    <row r="59" s="137" customFormat="1" ht="13"/>
    <row r="60" s="137" customFormat="1" ht="13"/>
    <row r="61" s="137" customFormat="1" ht="13"/>
  </sheetData>
  <sheetCalcPr fullCalcOnLoad="1"/>
  <phoneticPr fontId="0" type="noConversion"/>
  <printOptions horizontalCentered="1"/>
  <pageMargins left="0.5" right="0.25" top="1" bottom="0.7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F123"/>
  <sheetViews>
    <sheetView zoomScale="90" zoomScaleNormal="90" zoomScalePageLayoutView="90" workbookViewId="0">
      <pane xSplit="1" ySplit="8" topLeftCell="B9" activePane="bottomRight" state="frozen"/>
      <selection pane="topRight"/>
      <selection pane="bottomLeft"/>
      <selection pane="bottomRight" activeCell="A4" sqref="A4"/>
    </sheetView>
  </sheetViews>
  <sheetFormatPr baseColWidth="10" defaultColWidth="8.83203125" defaultRowHeight="12"/>
  <cols>
    <col min="1" max="1" width="46.5" bestFit="1" customWidth="1"/>
    <col min="2" max="5" width="14.5" bestFit="1" customWidth="1"/>
    <col min="6" max="6" width="14.33203125" bestFit="1" customWidth="1"/>
  </cols>
  <sheetData>
    <row r="1" spans="1:6" s="115" customFormat="1" ht="17">
      <c r="A1" s="28" t="s">
        <v>30</v>
      </c>
    </row>
    <row r="2" spans="1:6" s="115" customFormat="1" ht="17">
      <c r="A2" s="28" t="s">
        <v>163</v>
      </c>
    </row>
    <row r="3" spans="1:6" s="137" customFormat="1" ht="17">
      <c r="A3" s="28" t="s">
        <v>164</v>
      </c>
      <c r="B3" s="111">
        <v>2012</v>
      </c>
    </row>
    <row r="4" spans="1:6" s="137" customFormat="1" ht="17">
      <c r="A4" s="28"/>
      <c r="B4" s="138" t="s">
        <v>320</v>
      </c>
      <c r="C4" s="138" t="s">
        <v>322</v>
      </c>
      <c r="D4" s="138" t="s">
        <v>323</v>
      </c>
      <c r="E4" s="138" t="s">
        <v>321</v>
      </c>
      <c r="F4" s="138" t="s">
        <v>324</v>
      </c>
    </row>
    <row r="5" spans="1:6" s="137" customFormat="1" ht="13">
      <c r="B5" s="138" t="s">
        <v>273</v>
      </c>
      <c r="C5" s="138" t="s">
        <v>273</v>
      </c>
      <c r="D5" s="138" t="s">
        <v>273</v>
      </c>
      <c r="E5" s="138" t="s">
        <v>273</v>
      </c>
      <c r="F5" s="138" t="s">
        <v>273</v>
      </c>
    </row>
    <row r="6" spans="1:6" s="137" customFormat="1" ht="14" thickBot="1">
      <c r="A6" s="138" t="s">
        <v>234</v>
      </c>
      <c r="B6" s="138"/>
      <c r="C6" s="138"/>
      <c r="D6" s="138"/>
      <c r="E6" s="138"/>
    </row>
    <row r="7" spans="1:6" s="137" customFormat="1" ht="14" thickBot="1">
      <c r="A7" s="191" t="s">
        <v>274</v>
      </c>
      <c r="B7" s="437">
        <f>'TRSESURERS FINAL INC REPORT-12'!B37</f>
        <v>0</v>
      </c>
      <c r="C7" s="192">
        <f>'TRSESURERS FINAL INC REPORT-12'!C37</f>
        <v>0</v>
      </c>
      <c r="D7" s="192">
        <f>'TRSESURERS FINAL INC REPORT-12'!D37</f>
        <v>0</v>
      </c>
      <c r="E7" s="192">
        <f>'TRSESURERS FINAL INC REPORT-12'!E37</f>
        <v>0</v>
      </c>
      <c r="F7" s="192">
        <f>'TRSESURERS FINAL INC REPORT-12'!F37</f>
        <v>0</v>
      </c>
    </row>
    <row r="8" spans="1:6" s="137" customFormat="1" ht="14" thickBot="1">
      <c r="A8" s="542" t="s">
        <v>236</v>
      </c>
      <c r="B8" s="548"/>
      <c r="C8" s="196"/>
      <c r="D8" s="196"/>
      <c r="E8" s="196"/>
    </row>
    <row r="9" spans="1:6" s="137" customFormat="1" ht="13">
      <c r="A9" s="541"/>
      <c r="B9" s="470"/>
      <c r="C9" s="298"/>
      <c r="D9" s="298"/>
      <c r="E9" s="298"/>
      <c r="F9" s="291">
        <f t="shared" ref="F9:F86" si="0">SUM(B9:E9)</f>
        <v>0</v>
      </c>
    </row>
    <row r="10" spans="1:6" ht="13">
      <c r="A10" s="130"/>
      <c r="B10" s="464"/>
      <c r="C10" s="193"/>
      <c r="D10" s="193"/>
      <c r="E10" s="193"/>
      <c r="F10" s="293">
        <f t="shared" si="0"/>
        <v>0</v>
      </c>
    </row>
    <row r="11" spans="1:6" ht="13">
      <c r="A11" s="130"/>
      <c r="B11" s="464"/>
      <c r="C11" s="193"/>
      <c r="D11" s="193"/>
      <c r="E11" s="193"/>
      <c r="F11" s="293">
        <f t="shared" si="0"/>
        <v>0</v>
      </c>
    </row>
    <row r="12" spans="1:6" ht="13">
      <c r="A12" s="130"/>
      <c r="B12" s="464"/>
      <c r="C12" s="193"/>
      <c r="D12" s="193"/>
      <c r="E12" s="193"/>
      <c r="F12" s="293">
        <f t="shared" si="0"/>
        <v>0</v>
      </c>
    </row>
    <row r="13" spans="1:6" ht="13">
      <c r="A13" s="130"/>
      <c r="B13" s="464"/>
      <c r="C13" s="193"/>
      <c r="D13" s="193"/>
      <c r="E13" s="193"/>
      <c r="F13" s="293">
        <f t="shared" si="0"/>
        <v>0</v>
      </c>
    </row>
    <row r="14" spans="1:6" ht="13">
      <c r="A14" s="130"/>
      <c r="B14" s="464"/>
      <c r="C14" s="193"/>
      <c r="D14" s="193"/>
      <c r="E14" s="193"/>
      <c r="F14" s="293">
        <f t="shared" si="0"/>
        <v>0</v>
      </c>
    </row>
    <row r="15" spans="1:6" ht="13">
      <c r="A15" s="452"/>
      <c r="B15" s="464"/>
      <c r="C15" s="193"/>
      <c r="D15" s="193"/>
      <c r="E15" s="193"/>
      <c r="F15" s="293">
        <f t="shared" si="0"/>
        <v>0</v>
      </c>
    </row>
    <row r="16" spans="1:6" ht="13">
      <c r="A16" s="452"/>
      <c r="B16" s="464"/>
      <c r="C16" s="193"/>
      <c r="D16" s="193"/>
      <c r="E16" s="193"/>
      <c r="F16" s="293">
        <f t="shared" si="0"/>
        <v>0</v>
      </c>
    </row>
    <row r="17" spans="1:6" ht="13">
      <c r="A17" s="130"/>
      <c r="B17" s="464"/>
      <c r="C17" s="193"/>
      <c r="D17" s="193"/>
      <c r="E17" s="193"/>
      <c r="F17" s="293">
        <f t="shared" si="0"/>
        <v>0</v>
      </c>
    </row>
    <row r="18" spans="1:6" ht="13">
      <c r="A18" s="449"/>
      <c r="B18" s="464"/>
      <c r="C18" s="193"/>
      <c r="D18" s="193"/>
      <c r="E18" s="193"/>
      <c r="F18" s="293">
        <f t="shared" si="0"/>
        <v>0</v>
      </c>
    </row>
    <row r="19" spans="1:6" ht="13">
      <c r="A19" s="449"/>
      <c r="B19" s="464"/>
      <c r="C19" s="193"/>
      <c r="D19" s="193"/>
      <c r="E19" s="193"/>
      <c r="F19" s="293">
        <f t="shared" si="0"/>
        <v>0</v>
      </c>
    </row>
    <row r="20" spans="1:6" ht="13">
      <c r="A20" s="12"/>
      <c r="B20" s="11"/>
      <c r="C20" s="193"/>
      <c r="D20" s="193"/>
      <c r="E20" s="193"/>
      <c r="F20" s="293">
        <f t="shared" si="0"/>
        <v>0</v>
      </c>
    </row>
    <row r="21" spans="1:6" ht="13">
      <c r="A21" s="449"/>
      <c r="B21" s="11"/>
      <c r="C21" s="193"/>
      <c r="D21" s="193"/>
      <c r="E21" s="193"/>
      <c r="F21" s="293">
        <f t="shared" si="0"/>
        <v>0</v>
      </c>
    </row>
    <row r="22" spans="1:6" ht="13">
      <c r="A22" s="449"/>
      <c r="B22" s="42"/>
      <c r="C22" s="193"/>
      <c r="D22" s="193"/>
      <c r="E22" s="193"/>
      <c r="F22" s="293">
        <f t="shared" si="0"/>
        <v>0</v>
      </c>
    </row>
    <row r="23" spans="1:6" ht="13">
      <c r="A23" s="12"/>
      <c r="B23" s="42"/>
      <c r="C23" s="193"/>
      <c r="D23" s="193"/>
      <c r="E23" s="193"/>
      <c r="F23" s="293">
        <f t="shared" si="0"/>
        <v>0</v>
      </c>
    </row>
    <row r="24" spans="1:6" ht="13">
      <c r="A24" s="12"/>
      <c r="B24" s="42"/>
      <c r="C24" s="193"/>
      <c r="D24" s="193"/>
      <c r="E24" s="193"/>
      <c r="F24" s="293">
        <f t="shared" si="0"/>
        <v>0</v>
      </c>
    </row>
    <row r="25" spans="1:6" ht="13">
      <c r="A25" s="458"/>
      <c r="B25" s="42"/>
      <c r="C25" s="42"/>
      <c r="D25" s="193"/>
      <c r="E25" s="193"/>
      <c r="F25" s="293">
        <f t="shared" si="0"/>
        <v>0</v>
      </c>
    </row>
    <row r="26" spans="1:6" ht="13">
      <c r="A26" s="12"/>
      <c r="B26" s="42"/>
      <c r="C26" s="11"/>
      <c r="D26" s="193"/>
      <c r="E26" s="193"/>
      <c r="F26" s="293">
        <f t="shared" si="0"/>
        <v>0</v>
      </c>
    </row>
    <row r="27" spans="1:6" ht="13">
      <c r="A27" s="449"/>
      <c r="B27" s="11"/>
      <c r="C27" s="11"/>
      <c r="D27" s="193"/>
      <c r="E27" s="193"/>
      <c r="F27" s="293">
        <f t="shared" si="0"/>
        <v>0</v>
      </c>
    </row>
    <row r="28" spans="1:6" ht="13">
      <c r="A28" s="449"/>
      <c r="B28" s="190"/>
      <c r="C28" s="11"/>
      <c r="D28" s="193"/>
      <c r="E28" s="193"/>
      <c r="F28" s="293">
        <f t="shared" si="0"/>
        <v>0</v>
      </c>
    </row>
    <row r="29" spans="1:6" ht="13">
      <c r="A29" s="449"/>
      <c r="B29" s="190"/>
      <c r="C29" s="11"/>
      <c r="D29" s="193"/>
      <c r="E29" s="193"/>
      <c r="F29" s="293">
        <f t="shared" si="0"/>
        <v>0</v>
      </c>
    </row>
    <row r="30" spans="1:6" ht="13">
      <c r="A30" s="449"/>
      <c r="B30" s="190"/>
      <c r="C30" s="11"/>
      <c r="D30" s="193"/>
      <c r="E30" s="193"/>
      <c r="F30" s="293">
        <f t="shared" si="0"/>
        <v>0</v>
      </c>
    </row>
    <row r="31" spans="1:6" ht="13">
      <c r="A31" s="452"/>
      <c r="B31" s="190"/>
      <c r="C31" s="11"/>
      <c r="D31" s="193"/>
      <c r="E31" s="193"/>
      <c r="F31" s="293">
        <f t="shared" si="0"/>
        <v>0</v>
      </c>
    </row>
    <row r="32" spans="1:6" ht="13">
      <c r="A32" s="130"/>
      <c r="B32" s="190"/>
      <c r="C32" s="11"/>
      <c r="D32" s="193"/>
      <c r="E32" s="193"/>
      <c r="F32" s="293">
        <f t="shared" si="0"/>
        <v>0</v>
      </c>
    </row>
    <row r="33" spans="1:6" ht="13">
      <c r="A33" s="12"/>
      <c r="B33" s="190"/>
      <c r="C33" s="88"/>
      <c r="D33" s="193"/>
      <c r="E33" s="193"/>
      <c r="F33" s="293">
        <f t="shared" si="0"/>
        <v>0</v>
      </c>
    </row>
    <row r="34" spans="1:6" ht="13">
      <c r="A34" s="12"/>
      <c r="B34" s="190"/>
      <c r="C34" s="464"/>
      <c r="D34" s="193"/>
      <c r="E34" s="193"/>
      <c r="F34" s="293">
        <f t="shared" si="0"/>
        <v>0</v>
      </c>
    </row>
    <row r="35" spans="1:6" ht="13">
      <c r="A35" s="449"/>
      <c r="B35" s="190"/>
      <c r="C35" s="464"/>
      <c r="D35" s="193"/>
      <c r="E35" s="193"/>
      <c r="F35" s="293">
        <f t="shared" si="0"/>
        <v>0</v>
      </c>
    </row>
    <row r="36" spans="1:6" ht="13">
      <c r="A36" s="12"/>
      <c r="B36" s="190"/>
      <c r="C36" s="464"/>
      <c r="D36" s="193"/>
      <c r="E36" s="193"/>
      <c r="F36" s="293">
        <f t="shared" si="0"/>
        <v>0</v>
      </c>
    </row>
    <row r="37" spans="1:6" ht="13">
      <c r="A37" s="449"/>
      <c r="B37" s="190"/>
      <c r="C37" s="464"/>
      <c r="D37" s="193"/>
      <c r="E37" s="193"/>
      <c r="F37" s="293">
        <f t="shared" si="0"/>
        <v>0</v>
      </c>
    </row>
    <row r="38" spans="1:6" ht="13">
      <c r="A38" s="449"/>
      <c r="B38" s="190"/>
      <c r="C38" s="464"/>
      <c r="D38" s="193"/>
      <c r="E38" s="193"/>
      <c r="F38" s="293">
        <f t="shared" si="0"/>
        <v>0</v>
      </c>
    </row>
    <row r="39" spans="1:6" ht="13">
      <c r="A39" s="449"/>
      <c r="B39" s="190"/>
      <c r="C39" s="464"/>
      <c r="D39" s="193"/>
      <c r="E39" s="193"/>
      <c r="F39" s="293">
        <f t="shared" si="0"/>
        <v>0</v>
      </c>
    </row>
    <row r="40" spans="1:6" ht="13">
      <c r="A40" s="449"/>
      <c r="B40" s="190"/>
      <c r="C40" s="464"/>
      <c r="D40" s="193"/>
      <c r="E40" s="193"/>
      <c r="F40" s="293">
        <f t="shared" si="0"/>
        <v>0</v>
      </c>
    </row>
    <row r="41" spans="1:6" ht="13">
      <c r="A41" s="449"/>
      <c r="B41" s="190"/>
      <c r="C41" s="464"/>
      <c r="D41" s="193"/>
      <c r="E41" s="193"/>
      <c r="F41" s="293">
        <f t="shared" si="0"/>
        <v>0</v>
      </c>
    </row>
    <row r="42" spans="1:6" ht="13">
      <c r="A42" s="12"/>
      <c r="B42" s="190"/>
      <c r="C42" s="464"/>
      <c r="D42" s="464"/>
      <c r="E42" s="193"/>
      <c r="F42" s="293">
        <f t="shared" si="0"/>
        <v>0</v>
      </c>
    </row>
    <row r="43" spans="1:6" ht="13">
      <c r="A43" s="449"/>
      <c r="B43" s="12"/>
      <c r="C43" s="464"/>
      <c r="D43" s="464"/>
      <c r="E43" s="193"/>
      <c r="F43" s="293">
        <f>SUM(C43:E43)</f>
        <v>0</v>
      </c>
    </row>
    <row r="44" spans="1:6" ht="13">
      <c r="A44" s="449"/>
      <c r="B44" s="12"/>
      <c r="C44" s="464"/>
      <c r="D44" s="464"/>
      <c r="E44" s="193"/>
      <c r="F44" s="293">
        <f>SUM(C44:E44)</f>
        <v>0</v>
      </c>
    </row>
    <row r="45" spans="1:6" ht="13">
      <c r="A45" s="452"/>
      <c r="B45" s="12"/>
      <c r="C45" s="42"/>
      <c r="D45" s="464"/>
      <c r="E45" s="193"/>
      <c r="F45" s="293">
        <f>SUM(C45:E45)</f>
        <v>0</v>
      </c>
    </row>
    <row r="46" spans="1:6" ht="13">
      <c r="A46" s="130"/>
      <c r="B46" s="12"/>
      <c r="C46" s="42"/>
      <c r="D46" s="464"/>
      <c r="E46" s="193"/>
      <c r="F46" s="293">
        <f>SUM(C46:E46)</f>
        <v>0</v>
      </c>
    </row>
    <row r="47" spans="1:6" ht="13">
      <c r="A47" s="130"/>
      <c r="B47" s="12"/>
      <c r="C47" s="42"/>
      <c r="D47" s="464"/>
      <c r="E47" s="193"/>
      <c r="F47" s="293">
        <f>SUM(C47:E47)</f>
        <v>0</v>
      </c>
    </row>
    <row r="48" spans="1:6" ht="13">
      <c r="A48" s="452"/>
      <c r="B48" s="190"/>
      <c r="C48" s="42"/>
      <c r="D48" s="464"/>
      <c r="E48" s="193"/>
      <c r="F48" s="293">
        <f t="shared" si="0"/>
        <v>0</v>
      </c>
    </row>
    <row r="49" spans="1:6" ht="14.25" customHeight="1">
      <c r="A49" s="452"/>
      <c r="B49" s="190"/>
      <c r="C49" s="193"/>
      <c r="D49" s="464"/>
      <c r="E49" s="193"/>
      <c r="F49" s="293">
        <f t="shared" si="0"/>
        <v>0</v>
      </c>
    </row>
    <row r="50" spans="1:6" ht="13">
      <c r="A50" s="449"/>
      <c r="B50" s="190"/>
      <c r="C50" s="193"/>
      <c r="D50" s="464"/>
      <c r="E50" s="193"/>
      <c r="F50" s="293">
        <f t="shared" si="0"/>
        <v>0</v>
      </c>
    </row>
    <row r="51" spans="1:6" ht="13">
      <c r="A51" s="449"/>
      <c r="B51" s="190"/>
      <c r="C51" s="42"/>
      <c r="D51" s="470"/>
      <c r="E51" s="193"/>
      <c r="F51" s="293">
        <f t="shared" si="0"/>
        <v>0</v>
      </c>
    </row>
    <row r="52" spans="1:6" ht="13">
      <c r="A52" s="449"/>
      <c r="B52" s="193"/>
      <c r="C52" s="42"/>
      <c r="D52" s="464"/>
      <c r="E52" s="193"/>
      <c r="F52" s="293">
        <f t="shared" si="0"/>
        <v>0</v>
      </c>
    </row>
    <row r="53" spans="1:6" s="35" customFormat="1">
      <c r="A53" s="449"/>
      <c r="B53" s="241"/>
      <c r="C53" s="42"/>
      <c r="D53" s="464"/>
      <c r="E53" s="42"/>
      <c r="F53" s="299">
        <f t="shared" si="0"/>
        <v>0</v>
      </c>
    </row>
    <row r="54" spans="1:6" s="35" customFormat="1">
      <c r="A54" s="449"/>
      <c r="B54" s="241"/>
      <c r="C54" s="42"/>
      <c r="D54" s="464"/>
      <c r="E54" s="42"/>
      <c r="F54" s="299">
        <f t="shared" si="0"/>
        <v>0</v>
      </c>
    </row>
    <row r="55" spans="1:6" s="35" customFormat="1">
      <c r="A55" s="449"/>
      <c r="B55" s="241"/>
      <c r="C55" s="42"/>
      <c r="D55" s="464"/>
      <c r="E55" s="42"/>
      <c r="F55" s="299">
        <f t="shared" si="0"/>
        <v>0</v>
      </c>
    </row>
    <row r="56" spans="1:6" s="35" customFormat="1">
      <c r="A56" s="449"/>
      <c r="B56" s="241"/>
      <c r="C56" s="42"/>
      <c r="D56" s="464"/>
      <c r="E56" s="42"/>
      <c r="F56" s="299">
        <f t="shared" si="0"/>
        <v>0</v>
      </c>
    </row>
    <row r="57" spans="1:6" s="35" customFormat="1">
      <c r="A57" s="478"/>
      <c r="B57" s="241"/>
      <c r="C57" s="42"/>
      <c r="D57" s="470"/>
      <c r="E57" s="42"/>
      <c r="F57" s="299">
        <f t="shared" si="0"/>
        <v>0</v>
      </c>
    </row>
    <row r="58" spans="1:6" s="35" customFormat="1">
      <c r="A58" s="449"/>
      <c r="B58" s="241"/>
      <c r="C58" s="42"/>
      <c r="D58" s="464"/>
      <c r="E58" s="42"/>
      <c r="F58" s="299">
        <f t="shared" si="0"/>
        <v>0</v>
      </c>
    </row>
    <row r="59" spans="1:6" s="35" customFormat="1">
      <c r="A59" s="449"/>
      <c r="B59" s="241"/>
      <c r="C59" s="42"/>
      <c r="D59" s="464"/>
      <c r="E59" s="42"/>
      <c r="F59" s="299">
        <f t="shared" si="0"/>
        <v>0</v>
      </c>
    </row>
    <row r="60" spans="1:6" s="35" customFormat="1">
      <c r="A60" s="449"/>
      <c r="B60" s="241"/>
      <c r="C60" s="42"/>
      <c r="D60" s="464"/>
      <c r="E60" s="42"/>
      <c r="F60" s="299">
        <f t="shared" si="0"/>
        <v>0</v>
      </c>
    </row>
    <row r="61" spans="1:6" s="35" customFormat="1" ht="13" thickBot="1">
      <c r="A61" s="582"/>
      <c r="B61" s="430"/>
      <c r="C61" s="431"/>
      <c r="D61" s="477"/>
      <c r="E61" s="431"/>
      <c r="F61" s="299">
        <f t="shared" si="0"/>
        <v>0</v>
      </c>
    </row>
    <row r="62" spans="1:6" s="35" customFormat="1">
      <c r="A62" s="534"/>
      <c r="B62" s="405"/>
      <c r="C62" s="85"/>
      <c r="D62" s="535"/>
      <c r="E62" s="85"/>
      <c r="F62" s="405"/>
    </row>
    <row r="63" spans="1:6" s="35" customFormat="1" ht="13">
      <c r="A63" s="109"/>
      <c r="B63" s="405"/>
      <c r="C63" s="138" t="s">
        <v>322</v>
      </c>
      <c r="D63" s="138" t="s">
        <v>323</v>
      </c>
      <c r="E63" s="138" t="s">
        <v>321</v>
      </c>
      <c r="F63" s="138" t="s">
        <v>324</v>
      </c>
    </row>
    <row r="64" spans="1:6" s="35" customFormat="1" ht="14" thickBot="1">
      <c r="A64" s="542" t="s">
        <v>236</v>
      </c>
      <c r="B64" s="405"/>
      <c r="C64" s="530" t="s">
        <v>273</v>
      </c>
      <c r="D64" s="542" t="s">
        <v>273</v>
      </c>
      <c r="E64" s="530" t="s">
        <v>273</v>
      </c>
      <c r="F64" s="530" t="s">
        <v>273</v>
      </c>
    </row>
    <row r="65" spans="1:6" s="35" customFormat="1" ht="14.25" customHeight="1">
      <c r="A65" s="478"/>
      <c r="B65" s="532"/>
      <c r="C65" s="531"/>
      <c r="D65" s="470"/>
      <c r="E65" s="531"/>
      <c r="F65" s="533">
        <f t="shared" si="0"/>
        <v>0</v>
      </c>
    </row>
    <row r="66" spans="1:6" s="35" customFormat="1" ht="14.25" customHeight="1">
      <c r="A66" s="449"/>
      <c r="B66" s="241"/>
      <c r="C66" s="42"/>
      <c r="D66" s="464"/>
      <c r="E66" s="42"/>
      <c r="F66" s="299">
        <f t="shared" si="0"/>
        <v>0</v>
      </c>
    </row>
    <row r="67" spans="1:6" s="35" customFormat="1" ht="14.25" customHeight="1">
      <c r="A67" s="449"/>
      <c r="B67" s="241"/>
      <c r="C67" s="42"/>
      <c r="D67" s="464"/>
      <c r="E67" s="42"/>
      <c r="F67" s="299">
        <f t="shared" si="0"/>
        <v>0</v>
      </c>
    </row>
    <row r="68" spans="1:6" s="35" customFormat="1" ht="14.25" customHeight="1">
      <c r="A68" s="12"/>
      <c r="B68" s="241"/>
      <c r="C68" s="42"/>
      <c r="D68" s="464"/>
      <c r="E68" s="42"/>
      <c r="F68" s="299">
        <f t="shared" si="0"/>
        <v>0</v>
      </c>
    </row>
    <row r="69" spans="1:6" s="35" customFormat="1" ht="14.25" customHeight="1">
      <c r="A69" s="12"/>
      <c r="B69" s="241"/>
      <c r="C69" s="42"/>
      <c r="D69" s="464"/>
      <c r="E69" s="42"/>
      <c r="F69" s="299">
        <f t="shared" si="0"/>
        <v>0</v>
      </c>
    </row>
    <row r="70" spans="1:6" s="35" customFormat="1" ht="14.25" customHeight="1">
      <c r="A70" s="12"/>
      <c r="B70" s="241"/>
      <c r="C70" s="42"/>
      <c r="D70" s="464"/>
      <c r="E70" s="11"/>
      <c r="F70" s="299">
        <f t="shared" si="0"/>
        <v>0</v>
      </c>
    </row>
    <row r="71" spans="1:6" s="35" customFormat="1" ht="14.25" customHeight="1">
      <c r="A71" s="93"/>
      <c r="B71" s="241"/>
      <c r="C71" s="42"/>
      <c r="D71" s="464"/>
      <c r="E71" s="42"/>
      <c r="F71" s="299">
        <f t="shared" si="0"/>
        <v>0</v>
      </c>
    </row>
    <row r="72" spans="1:6" s="35" customFormat="1" ht="14.25" customHeight="1">
      <c r="A72" s="12"/>
      <c r="B72" s="241"/>
      <c r="C72" s="42"/>
      <c r="D72" s="464"/>
      <c r="E72" s="42"/>
      <c r="F72" s="299">
        <f t="shared" si="0"/>
        <v>0</v>
      </c>
    </row>
    <row r="73" spans="1:6" s="35" customFormat="1" ht="14.25" customHeight="1">
      <c r="A73" s="13"/>
      <c r="B73" s="241"/>
      <c r="C73" s="42"/>
      <c r="D73" s="42"/>
      <c r="E73" s="42"/>
      <c r="F73" s="299">
        <f t="shared" si="0"/>
        <v>0</v>
      </c>
    </row>
    <row r="74" spans="1:6" s="35" customFormat="1" ht="14.25" customHeight="1">
      <c r="A74" s="458"/>
      <c r="B74" s="241"/>
      <c r="C74" s="42"/>
      <c r="D74" s="42"/>
      <c r="E74" s="464"/>
      <c r="F74" s="299">
        <f t="shared" si="0"/>
        <v>0</v>
      </c>
    </row>
    <row r="75" spans="1:6" s="35" customFormat="1" ht="14.25" customHeight="1">
      <c r="A75" s="458"/>
      <c r="B75" s="241"/>
      <c r="C75" s="42"/>
      <c r="D75" s="42"/>
      <c r="E75" s="464"/>
      <c r="F75" s="299">
        <f t="shared" si="0"/>
        <v>0</v>
      </c>
    </row>
    <row r="76" spans="1:6" s="35" customFormat="1" ht="14.25" customHeight="1">
      <c r="A76" s="13"/>
      <c r="B76" s="241"/>
      <c r="C76" s="42"/>
      <c r="D76" s="42"/>
      <c r="E76" s="464"/>
      <c r="F76" s="299">
        <f t="shared" si="0"/>
        <v>0</v>
      </c>
    </row>
    <row r="77" spans="1:6" s="35" customFormat="1" ht="14.25" customHeight="1">
      <c r="A77" s="13"/>
      <c r="B77" s="241"/>
      <c r="C77" s="42"/>
      <c r="D77" s="42"/>
      <c r="E77" s="464"/>
      <c r="F77" s="299">
        <f t="shared" si="0"/>
        <v>0</v>
      </c>
    </row>
    <row r="78" spans="1:6" s="35" customFormat="1" ht="14.25" customHeight="1">
      <c r="A78" s="13"/>
      <c r="B78" s="241"/>
      <c r="C78" s="42"/>
      <c r="D78" s="42"/>
      <c r="E78" s="464"/>
      <c r="F78" s="299">
        <f t="shared" si="0"/>
        <v>0</v>
      </c>
    </row>
    <row r="79" spans="1:6" s="35" customFormat="1" ht="14.25" customHeight="1">
      <c r="A79" s="13"/>
      <c r="B79" s="241"/>
      <c r="C79" s="42"/>
      <c r="D79" s="42"/>
      <c r="E79" s="464"/>
      <c r="F79" s="299">
        <f t="shared" si="0"/>
        <v>0</v>
      </c>
    </row>
    <row r="80" spans="1:6" s="35" customFormat="1" ht="14.25" customHeight="1">
      <c r="A80" s="13"/>
      <c r="B80" s="241"/>
      <c r="C80" s="42"/>
      <c r="D80" s="42"/>
      <c r="E80" s="464"/>
      <c r="F80" s="299">
        <f t="shared" si="0"/>
        <v>0</v>
      </c>
    </row>
    <row r="81" spans="1:6" s="35" customFormat="1" ht="14.25" customHeight="1">
      <c r="A81" s="13"/>
      <c r="B81" s="241"/>
      <c r="C81" s="42"/>
      <c r="D81" s="42"/>
      <c r="E81" s="464"/>
      <c r="F81" s="299">
        <f t="shared" si="0"/>
        <v>0</v>
      </c>
    </row>
    <row r="82" spans="1:6" s="35" customFormat="1" ht="14.25" customHeight="1">
      <c r="A82" s="458"/>
      <c r="B82" s="241"/>
      <c r="C82" s="42"/>
      <c r="D82" s="42"/>
      <c r="E82" s="42"/>
      <c r="F82" s="299">
        <f t="shared" si="0"/>
        <v>0</v>
      </c>
    </row>
    <row r="83" spans="1:6" s="35" customFormat="1" ht="14.25" customHeight="1">
      <c r="A83" s="458"/>
      <c r="B83" s="241"/>
      <c r="C83" s="42"/>
      <c r="D83" s="42"/>
      <c r="E83" s="42"/>
      <c r="F83" s="299">
        <f t="shared" si="0"/>
        <v>0</v>
      </c>
    </row>
    <row r="84" spans="1:6" s="35" customFormat="1" ht="14.25" customHeight="1">
      <c r="A84" s="13"/>
      <c r="B84" s="241"/>
      <c r="C84" s="42"/>
      <c r="D84" s="42"/>
      <c r="E84" s="42"/>
      <c r="F84" s="299">
        <f t="shared" si="0"/>
        <v>0</v>
      </c>
    </row>
    <row r="85" spans="1:6" s="35" customFormat="1" ht="14.25" customHeight="1">
      <c r="A85" s="458"/>
      <c r="B85" s="241"/>
      <c r="C85" s="42"/>
      <c r="D85" s="42"/>
      <c r="E85" s="11"/>
      <c r="F85" s="299">
        <f t="shared" si="0"/>
        <v>0</v>
      </c>
    </row>
    <row r="86" spans="1:6" s="35" customFormat="1" ht="14.25" customHeight="1">
      <c r="A86" s="13"/>
      <c r="B86" s="241"/>
      <c r="C86" s="42"/>
      <c r="D86" s="42"/>
      <c r="E86" s="464"/>
      <c r="F86" s="299">
        <f t="shared" si="0"/>
        <v>0</v>
      </c>
    </row>
    <row r="87" spans="1:6" s="35" customFormat="1" ht="14.25" customHeight="1">
      <c r="A87" s="13"/>
      <c r="B87" s="241"/>
      <c r="C87" s="42"/>
      <c r="D87" s="42"/>
      <c r="E87" s="464"/>
      <c r="F87" s="299">
        <f>SUM(B87:E87)</f>
        <v>0</v>
      </c>
    </row>
    <row r="88" spans="1:6" s="35" customFormat="1" ht="14.25" customHeight="1">
      <c r="A88" s="13"/>
      <c r="B88" s="241"/>
      <c r="C88" s="42"/>
      <c r="D88" s="42"/>
      <c r="E88" s="464"/>
      <c r="F88" s="299">
        <f>SUM(B88:E88)</f>
        <v>0</v>
      </c>
    </row>
    <row r="89" spans="1:6" s="35" customFormat="1" ht="14.25" customHeight="1">
      <c r="A89" s="13"/>
      <c r="B89" s="241"/>
      <c r="C89" s="42"/>
      <c r="D89" s="42"/>
      <c r="E89" s="11"/>
      <c r="F89" s="299">
        <f t="shared" ref="F89:F94" si="1">SUM(B89:E89)</f>
        <v>0</v>
      </c>
    </row>
    <row r="90" spans="1:6" s="35" customFormat="1" ht="14.25" customHeight="1">
      <c r="A90" s="458"/>
      <c r="B90" s="241"/>
      <c r="C90" s="42"/>
      <c r="D90" s="42"/>
      <c r="E90" s="464"/>
      <c r="F90" s="299">
        <f t="shared" si="1"/>
        <v>0</v>
      </c>
    </row>
    <row r="91" spans="1:6" s="35" customFormat="1" ht="14.25" customHeight="1">
      <c r="A91" s="13"/>
      <c r="B91" s="241"/>
      <c r="C91" s="42"/>
      <c r="D91" s="42"/>
      <c r="E91" s="464"/>
      <c r="F91" s="299">
        <f t="shared" si="1"/>
        <v>0</v>
      </c>
    </row>
    <row r="92" spans="1:6" s="35" customFormat="1" ht="14.25" customHeight="1">
      <c r="A92" s="13"/>
      <c r="B92" s="241"/>
      <c r="C92" s="42"/>
      <c r="D92" s="42"/>
      <c r="E92" s="464"/>
      <c r="F92" s="299">
        <f t="shared" si="1"/>
        <v>0</v>
      </c>
    </row>
    <row r="93" spans="1:6" s="35" customFormat="1" ht="14.25" customHeight="1">
      <c r="A93" s="13"/>
      <c r="B93" s="241"/>
      <c r="C93" s="42"/>
      <c r="D93" s="42"/>
      <c r="E93" s="464"/>
      <c r="F93" s="299">
        <f t="shared" si="1"/>
        <v>0</v>
      </c>
    </row>
    <row r="94" spans="1:6" s="35" customFormat="1" ht="14.25" customHeight="1">
      <c r="A94" s="13"/>
      <c r="B94" s="241"/>
      <c r="C94" s="42"/>
      <c r="D94" s="42"/>
      <c r="E94" s="464"/>
      <c r="F94" s="299">
        <f t="shared" si="1"/>
        <v>0</v>
      </c>
    </row>
    <row r="95" spans="1:6" s="35" customFormat="1" ht="14.25" customHeight="1">
      <c r="A95" s="458"/>
      <c r="B95" s="241"/>
      <c r="C95" s="42"/>
      <c r="D95" s="42"/>
      <c r="E95" s="464"/>
      <c r="F95" s="299">
        <f t="shared" ref="F95:F114" si="2">SUM(B95:E95)</f>
        <v>0</v>
      </c>
    </row>
    <row r="96" spans="1:6" s="35" customFormat="1" ht="14.25" customHeight="1">
      <c r="A96" s="458"/>
      <c r="B96" s="241"/>
      <c r="C96" s="42"/>
      <c r="D96" s="42"/>
      <c r="E96" s="11"/>
      <c r="F96" s="299">
        <f t="shared" si="2"/>
        <v>0</v>
      </c>
    </row>
    <row r="97" spans="1:6" s="35" customFormat="1" ht="14.25" customHeight="1">
      <c r="A97" s="13"/>
      <c r="B97" s="241"/>
      <c r="C97" s="42"/>
      <c r="D97" s="42"/>
      <c r="E97" s="42"/>
      <c r="F97" s="299">
        <f t="shared" si="2"/>
        <v>0</v>
      </c>
    </row>
    <row r="98" spans="1:6" s="35" customFormat="1" ht="14.25" customHeight="1">
      <c r="A98" s="13"/>
      <c r="B98" s="241"/>
      <c r="C98" s="42"/>
      <c r="D98" s="42"/>
      <c r="E98" s="42"/>
      <c r="F98" s="299">
        <f t="shared" si="2"/>
        <v>0</v>
      </c>
    </row>
    <row r="99" spans="1:6" s="35" customFormat="1" ht="14.25" customHeight="1">
      <c r="A99" s="13"/>
      <c r="B99" s="241"/>
      <c r="C99" s="42"/>
      <c r="D99" s="42"/>
      <c r="E99" s="42"/>
      <c r="F99" s="299">
        <f t="shared" si="2"/>
        <v>0</v>
      </c>
    </row>
    <row r="100" spans="1:6" s="35" customFormat="1" ht="14.25" customHeight="1">
      <c r="A100" s="13"/>
      <c r="B100" s="241"/>
      <c r="C100" s="42"/>
      <c r="D100" s="42"/>
      <c r="E100" s="42"/>
      <c r="F100" s="299">
        <f t="shared" si="2"/>
        <v>0</v>
      </c>
    </row>
    <row r="101" spans="1:6" s="35" customFormat="1" ht="14.25" customHeight="1">
      <c r="A101" s="13"/>
      <c r="B101" s="241"/>
      <c r="C101" s="42"/>
      <c r="D101" s="42"/>
      <c r="E101" s="42"/>
      <c r="F101" s="299">
        <f t="shared" si="2"/>
        <v>0</v>
      </c>
    </row>
    <row r="102" spans="1:6" s="35" customFormat="1" ht="14.25" customHeight="1">
      <c r="A102" s="13"/>
      <c r="B102" s="241"/>
      <c r="C102" s="42"/>
      <c r="D102" s="42"/>
      <c r="E102" s="42"/>
      <c r="F102" s="299">
        <f t="shared" si="2"/>
        <v>0</v>
      </c>
    </row>
    <row r="103" spans="1:6" s="35" customFormat="1" ht="14.25" customHeight="1">
      <c r="A103" s="13"/>
      <c r="B103" s="241"/>
      <c r="C103" s="42"/>
      <c r="D103" s="42"/>
      <c r="E103" s="11"/>
      <c r="F103" s="299">
        <f t="shared" si="2"/>
        <v>0</v>
      </c>
    </row>
    <row r="104" spans="1:6" s="35" customFormat="1" ht="14.25" customHeight="1">
      <c r="A104" s="13"/>
      <c r="B104" s="241"/>
      <c r="C104" s="42"/>
      <c r="D104" s="42"/>
      <c r="E104" s="11"/>
      <c r="F104" s="299">
        <f t="shared" si="2"/>
        <v>0</v>
      </c>
    </row>
    <row r="105" spans="1:6" s="35" customFormat="1" ht="14.25" customHeight="1">
      <c r="A105" s="13"/>
      <c r="B105" s="241"/>
      <c r="C105" s="42"/>
      <c r="D105" s="42"/>
      <c r="E105" s="11"/>
      <c r="F105" s="299">
        <f t="shared" si="2"/>
        <v>0</v>
      </c>
    </row>
    <row r="106" spans="1:6" s="35" customFormat="1" ht="14.25" customHeight="1">
      <c r="A106" s="13"/>
      <c r="B106" s="241"/>
      <c r="C106" s="42"/>
      <c r="D106" s="42"/>
      <c r="E106" s="42"/>
      <c r="F106" s="299">
        <f t="shared" si="2"/>
        <v>0</v>
      </c>
    </row>
    <row r="107" spans="1:6" s="35" customFormat="1" ht="14.25" customHeight="1">
      <c r="A107" s="13"/>
      <c r="B107" s="241"/>
      <c r="C107" s="42"/>
      <c r="D107" s="42"/>
      <c r="E107" s="42"/>
      <c r="F107" s="299">
        <f t="shared" si="2"/>
        <v>0</v>
      </c>
    </row>
    <row r="108" spans="1:6" s="35" customFormat="1" ht="14.25" customHeight="1">
      <c r="A108" s="152"/>
      <c r="B108" s="241"/>
      <c r="C108" s="42"/>
      <c r="D108" s="42"/>
      <c r="E108" s="42"/>
      <c r="F108" s="299">
        <f t="shared" si="2"/>
        <v>0</v>
      </c>
    </row>
    <row r="109" spans="1:6" s="35" customFormat="1" ht="14.25" customHeight="1">
      <c r="A109" s="152"/>
      <c r="B109" s="241"/>
      <c r="C109" s="42"/>
      <c r="D109" s="42"/>
      <c r="E109" s="11"/>
      <c r="F109" s="299">
        <f t="shared" si="2"/>
        <v>0</v>
      </c>
    </row>
    <row r="110" spans="1:6" s="35" customFormat="1" ht="14.25" customHeight="1">
      <c r="A110" s="152"/>
      <c r="B110" s="241"/>
      <c r="C110" s="42"/>
      <c r="D110" s="42"/>
      <c r="E110" s="11"/>
      <c r="F110" s="299">
        <f t="shared" si="2"/>
        <v>0</v>
      </c>
    </row>
    <row r="111" spans="1:6" s="35" customFormat="1" ht="14.25" customHeight="1">
      <c r="A111" s="152"/>
      <c r="B111" s="241"/>
      <c r="C111" s="42"/>
      <c r="D111" s="42"/>
      <c r="E111" s="42"/>
      <c r="F111" s="299">
        <f t="shared" si="2"/>
        <v>0</v>
      </c>
    </row>
    <row r="112" spans="1:6" s="35" customFormat="1" ht="14.25" customHeight="1">
      <c r="A112" s="152"/>
      <c r="B112" s="241"/>
      <c r="C112" s="42"/>
      <c r="D112" s="42"/>
      <c r="E112" s="42"/>
      <c r="F112" s="299">
        <f t="shared" si="2"/>
        <v>0</v>
      </c>
    </row>
    <row r="113" spans="1:6" s="35" customFormat="1" ht="14.25" customHeight="1">
      <c r="A113" s="152"/>
      <c r="B113" s="241"/>
      <c r="C113" s="42"/>
      <c r="D113" s="42"/>
      <c r="E113" s="42"/>
      <c r="F113" s="299">
        <f t="shared" si="2"/>
        <v>0</v>
      </c>
    </row>
    <row r="114" spans="1:6" ht="14.25" customHeight="1" thickBot="1">
      <c r="A114" s="300"/>
      <c r="B114" s="295"/>
      <c r="C114" s="301"/>
      <c r="D114" s="301"/>
      <c r="E114" s="301"/>
      <c r="F114" s="432">
        <f t="shared" si="2"/>
        <v>0</v>
      </c>
    </row>
    <row r="115" spans="1:6" ht="14" thickBot="1">
      <c r="A115" s="194" t="s">
        <v>274</v>
      </c>
      <c r="B115" s="297">
        <f>SUM(B9:B114)</f>
        <v>0</v>
      </c>
      <c r="C115" s="297">
        <f>SUM(C9:C114)</f>
        <v>0</v>
      </c>
      <c r="D115" s="297">
        <f>SUM(D9:D114)</f>
        <v>0</v>
      </c>
      <c r="E115" s="297">
        <f>SUM(E9:E114)</f>
        <v>0</v>
      </c>
      <c r="F115" s="297">
        <f>SUM(F9:F114)</f>
        <v>0</v>
      </c>
    </row>
    <row r="116" spans="1:6" ht="16" thickBot="1">
      <c r="A116" s="194" t="s">
        <v>305</v>
      </c>
      <c r="B116" s="421">
        <f>SUM(B7-B115)</f>
        <v>0</v>
      </c>
      <c r="C116" s="436">
        <f>SUM(C7-C115)</f>
        <v>0</v>
      </c>
      <c r="D116" s="202">
        <f>SUM(D7-D115)</f>
        <v>0</v>
      </c>
      <c r="E116" s="201">
        <f>SUM(E7-E115)</f>
        <v>0</v>
      </c>
      <c r="F116" s="436">
        <f>SUM(F7-F115)</f>
        <v>0</v>
      </c>
    </row>
    <row r="118" spans="1:6" ht="15">
      <c r="E118" s="96" t="s">
        <v>54</v>
      </c>
      <c r="F118" s="428">
        <f>'SAVINGS ACCOUNT REGISTER'!E24</f>
        <v>0</v>
      </c>
    </row>
    <row r="119" spans="1:6" ht="15">
      <c r="E119" s="96" t="s">
        <v>55</v>
      </c>
      <c r="F119" s="428">
        <f>'Access100 Bus Checking Account'!E56</f>
        <v>0</v>
      </c>
    </row>
    <row r="120" spans="1:6" ht="16" thickBot="1">
      <c r="E120" s="96" t="s">
        <v>56</v>
      </c>
      <c r="F120" s="529">
        <f>'Primium Checking Account'!H125</f>
        <v>0</v>
      </c>
    </row>
    <row r="121" spans="1:6" ht="16" thickTop="1">
      <c r="E121" s="96" t="s">
        <v>273</v>
      </c>
      <c r="F121" s="428">
        <f>SUM(F118:F120)</f>
        <v>0</v>
      </c>
    </row>
    <row r="123" spans="1:6">
      <c r="F123" s="107">
        <f>SUM(F115-F121)</f>
        <v>0</v>
      </c>
    </row>
  </sheetData>
  <sheetCalcPr fullCalcOnLoad="1"/>
  <phoneticPr fontId="0" type="noConversion"/>
  <printOptions horizontalCentered="1"/>
  <pageMargins left="0.5" right="0.5" top="0.75" bottom="0.75" header="0.5" footer="0.5"/>
  <headerFooter alignWithMargins="0">
    <oddHeader>&amp;A</oddHead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38"/>
  <sheetViews>
    <sheetView workbookViewId="0">
      <selection activeCell="H13" sqref="H13"/>
    </sheetView>
  </sheetViews>
  <sheetFormatPr baseColWidth="10" defaultColWidth="8.83203125" defaultRowHeight="12"/>
  <cols>
    <col min="8" max="8" width="11.1640625" customWidth="1"/>
  </cols>
  <sheetData>
    <row r="1" spans="1:10" ht="15">
      <c r="A1" s="263"/>
      <c r="B1" s="263"/>
      <c r="C1" s="263"/>
      <c r="D1" s="263"/>
      <c r="E1" s="21" t="s">
        <v>15</v>
      </c>
      <c r="F1" s="263"/>
      <c r="G1" s="263"/>
      <c r="H1" s="263"/>
      <c r="I1" s="263"/>
      <c r="J1" s="263"/>
    </row>
    <row r="3" spans="1:10">
      <c r="D3" s="247"/>
    </row>
    <row r="4" spans="1:10" ht="15">
      <c r="B4" s="96" t="s">
        <v>186</v>
      </c>
      <c r="C4" s="275" t="s">
        <v>330</v>
      </c>
      <c r="D4" s="264"/>
      <c r="E4" s="2"/>
      <c r="F4" s="96" t="s">
        <v>187</v>
      </c>
      <c r="G4" s="264" t="s">
        <v>43</v>
      </c>
      <c r="H4" s="264"/>
    </row>
    <row r="6" spans="1:10" ht="17">
      <c r="E6" s="265" t="s">
        <v>188</v>
      </c>
    </row>
    <row r="7" spans="1:10" ht="17">
      <c r="E7" s="265" t="s">
        <v>16</v>
      </c>
    </row>
    <row r="11" spans="1:10" ht="15">
      <c r="A11" s="263" t="s">
        <v>189</v>
      </c>
      <c r="G11" s="266" t="s">
        <v>190</v>
      </c>
      <c r="H11" s="267">
        <f>SUM(H13:H22)</f>
        <v>0</v>
      </c>
    </row>
    <row r="12" spans="1:10">
      <c r="C12" s="268"/>
      <c r="G12" s="8"/>
    </row>
    <row r="13" spans="1:10" ht="17">
      <c r="A13" s="28">
        <v>1</v>
      </c>
      <c r="B13" s="264"/>
      <c r="C13" s="2"/>
      <c r="D13" s="2"/>
      <c r="E13" s="2"/>
      <c r="G13" s="89"/>
      <c r="H13" s="269"/>
      <c r="I13" s="2"/>
    </row>
    <row r="14" spans="1:10" ht="17">
      <c r="A14" s="28">
        <f>A13+1</f>
        <v>2</v>
      </c>
      <c r="B14" s="264"/>
      <c r="C14" s="2"/>
      <c r="D14" s="2"/>
      <c r="E14" s="2"/>
      <c r="G14" s="89"/>
      <c r="H14" s="269"/>
      <c r="I14" s="2"/>
    </row>
    <row r="15" spans="1:10" ht="17">
      <c r="A15" s="28">
        <f t="shared" ref="A15:A22" si="0">A14+1</f>
        <v>3</v>
      </c>
      <c r="B15" s="264"/>
      <c r="C15" s="2"/>
      <c r="D15" s="2"/>
      <c r="E15" s="2"/>
      <c r="G15" s="89"/>
      <c r="H15" s="269"/>
      <c r="I15" s="2"/>
    </row>
    <row r="16" spans="1:10" ht="17">
      <c r="A16" s="28">
        <f t="shared" si="0"/>
        <v>4</v>
      </c>
      <c r="B16" s="264"/>
      <c r="C16" s="2"/>
      <c r="D16" s="2"/>
      <c r="E16" s="2"/>
      <c r="H16" s="269"/>
      <c r="I16" s="2"/>
    </row>
    <row r="17" spans="1:9" ht="17">
      <c r="A17" s="28">
        <f t="shared" si="0"/>
        <v>5</v>
      </c>
      <c r="B17" s="264"/>
      <c r="C17" s="2"/>
      <c r="D17" s="2"/>
      <c r="E17" s="2"/>
      <c r="H17" s="269"/>
      <c r="I17" s="2"/>
    </row>
    <row r="18" spans="1:9" ht="17">
      <c r="A18" s="28">
        <f t="shared" si="0"/>
        <v>6</v>
      </c>
      <c r="B18" s="264"/>
      <c r="C18" s="2"/>
      <c r="D18" s="2"/>
      <c r="E18" s="2"/>
      <c r="H18" s="269"/>
      <c r="I18" s="2"/>
    </row>
    <row r="19" spans="1:9" ht="17">
      <c r="A19" s="28">
        <f t="shared" si="0"/>
        <v>7</v>
      </c>
      <c r="B19" s="264"/>
      <c r="C19" s="2"/>
      <c r="D19" s="2"/>
      <c r="E19" s="2"/>
      <c r="H19" s="269"/>
      <c r="I19" s="2"/>
    </row>
    <row r="20" spans="1:9" ht="17">
      <c r="A20" s="28">
        <f t="shared" si="0"/>
        <v>8</v>
      </c>
      <c r="B20" s="264"/>
      <c r="C20" s="2"/>
      <c r="D20" s="2"/>
      <c r="E20" s="2"/>
      <c r="H20" s="269"/>
      <c r="I20" s="2"/>
    </row>
    <row r="21" spans="1:9" ht="17">
      <c r="A21" s="28">
        <f t="shared" si="0"/>
        <v>9</v>
      </c>
      <c r="B21" s="264"/>
      <c r="C21" s="2"/>
      <c r="D21" s="2"/>
      <c r="E21" s="2"/>
      <c r="H21" s="269"/>
      <c r="I21" s="2"/>
    </row>
    <row r="22" spans="1:9" ht="17">
      <c r="A22" s="28">
        <f t="shared" si="0"/>
        <v>10</v>
      </c>
      <c r="B22" s="264"/>
      <c r="C22" s="2"/>
      <c r="D22" s="2"/>
      <c r="E22" s="2"/>
      <c r="H22" s="269"/>
      <c r="I22" s="2"/>
    </row>
    <row r="24" spans="1:9">
      <c r="A24" s="268" t="s">
        <v>191</v>
      </c>
    </row>
    <row r="26" spans="1:9">
      <c r="A26" s="270" t="s">
        <v>42</v>
      </c>
      <c r="B26" s="89"/>
      <c r="D26" s="5"/>
      <c r="E26" s="5"/>
    </row>
    <row r="28" spans="1:9">
      <c r="A28" s="270"/>
      <c r="D28" s="5"/>
      <c r="E28" s="5"/>
    </row>
    <row r="30" spans="1:9" ht="13" thickBot="1"/>
    <row r="31" spans="1:9">
      <c r="A31" s="271" t="s">
        <v>192</v>
      </c>
      <c r="B31" s="234"/>
      <c r="C31" s="234"/>
      <c r="D31" s="234"/>
      <c r="E31" s="234"/>
      <c r="F31" s="234"/>
      <c r="G31" s="234"/>
      <c r="H31" s="234"/>
      <c r="I31" s="236"/>
    </row>
    <row r="32" spans="1:9">
      <c r="A32" s="272" t="s">
        <v>193</v>
      </c>
      <c r="B32" s="5"/>
      <c r="C32" s="5"/>
      <c r="D32" s="5"/>
      <c r="E32" s="5"/>
      <c r="F32" s="5"/>
      <c r="G32" s="5"/>
      <c r="H32" s="5"/>
      <c r="I32" s="145"/>
    </row>
    <row r="33" spans="1:9">
      <c r="A33" s="144" t="s">
        <v>194</v>
      </c>
      <c r="B33" s="5"/>
      <c r="C33" s="5"/>
      <c r="D33" s="5"/>
      <c r="E33" s="5"/>
      <c r="F33" s="5"/>
      <c r="G33" s="5"/>
      <c r="H33" s="5"/>
      <c r="I33" s="145"/>
    </row>
    <row r="34" spans="1:9">
      <c r="A34" s="273" t="s">
        <v>195</v>
      </c>
      <c r="B34" s="5"/>
      <c r="C34" s="5"/>
      <c r="D34" s="5"/>
      <c r="E34" s="5"/>
      <c r="F34" s="5"/>
      <c r="G34" s="5"/>
      <c r="H34" s="5"/>
      <c r="I34" s="145"/>
    </row>
    <row r="35" spans="1:9">
      <c r="A35" s="144"/>
      <c r="B35" s="5"/>
      <c r="C35" s="5"/>
      <c r="D35" s="5"/>
      <c r="E35" s="5"/>
      <c r="F35" s="5"/>
      <c r="G35" s="5"/>
      <c r="H35" s="5"/>
      <c r="I35" s="145"/>
    </row>
    <row r="36" spans="1:9">
      <c r="A36" s="144" t="s">
        <v>196</v>
      </c>
      <c r="B36" s="5">
        <v>1673</v>
      </c>
      <c r="C36" s="5"/>
      <c r="D36" s="71" t="s">
        <v>197</v>
      </c>
      <c r="E36" s="70">
        <v>1</v>
      </c>
      <c r="F36" s="5" t="s">
        <v>198</v>
      </c>
      <c r="G36" s="274">
        <v>65</v>
      </c>
      <c r="H36" s="5"/>
      <c r="I36" s="145"/>
    </row>
    <row r="37" spans="1:9">
      <c r="A37" s="144"/>
      <c r="B37" s="5"/>
      <c r="C37" s="5"/>
      <c r="D37" s="71"/>
      <c r="E37" s="70"/>
      <c r="F37" s="5"/>
      <c r="G37" s="274"/>
      <c r="H37" s="5"/>
      <c r="I37" s="145"/>
    </row>
    <row r="38" spans="1:9" ht="13" thickBot="1">
      <c r="A38" s="146"/>
      <c r="B38" s="23"/>
      <c r="C38" s="23"/>
      <c r="D38" s="23"/>
      <c r="E38" s="23"/>
      <c r="F38" s="23"/>
      <c r="G38" s="23"/>
      <c r="H38" s="23"/>
      <c r="I38" s="239"/>
    </row>
  </sheetData>
  <sheetCalcPr fullCalcOnLoad="1"/>
  <phoneticPr fontId="29" type="noConversion"/>
  <printOptions horizontalCentered="1"/>
  <pageMargins left="0.5" right="0.25" top="1" bottom="1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24"/>
  <sheetViews>
    <sheetView workbookViewId="0">
      <selection activeCell="B4" sqref="B4"/>
    </sheetView>
  </sheetViews>
  <sheetFormatPr baseColWidth="10" defaultColWidth="8.83203125" defaultRowHeight="12"/>
  <cols>
    <col min="1" max="1" width="31.5" customWidth="1"/>
    <col min="2" max="2" width="15.6640625" customWidth="1"/>
    <col min="3" max="3" width="38" bestFit="1" customWidth="1"/>
    <col min="4" max="4" width="15.6640625" customWidth="1"/>
  </cols>
  <sheetData>
    <row r="1" spans="1:4" ht="17">
      <c r="A1" s="28" t="s">
        <v>30</v>
      </c>
    </row>
    <row r="2" spans="1:4" ht="17">
      <c r="A2" s="216" t="s">
        <v>163</v>
      </c>
    </row>
    <row r="3" spans="1:4" ht="17">
      <c r="A3" s="216" t="s">
        <v>164</v>
      </c>
    </row>
    <row r="4" spans="1:4" s="115" customFormat="1" ht="16" thickBot="1">
      <c r="A4" s="96" t="s">
        <v>287</v>
      </c>
      <c r="B4" s="125"/>
    </row>
    <row r="5" spans="1:4">
      <c r="A5" s="109"/>
    </row>
    <row r="6" spans="1:4" s="115" customFormat="1" ht="15">
      <c r="A6" s="72" t="str">
        <f>'TRSESURERS REPORT-3RD QUART'!A4</f>
        <v>INCOME</v>
      </c>
      <c r="B6" s="21" t="s">
        <v>235</v>
      </c>
      <c r="C6" s="21" t="s">
        <v>236</v>
      </c>
      <c r="D6" s="21" t="s">
        <v>235</v>
      </c>
    </row>
    <row r="7" spans="1:4" s="215" customFormat="1" ht="18">
      <c r="A7" s="217"/>
      <c r="B7" s="218"/>
      <c r="C7" s="217"/>
      <c r="D7" s="218"/>
    </row>
    <row r="8" spans="1:4" s="215" customFormat="1" ht="18">
      <c r="A8" s="217"/>
      <c r="B8" s="218"/>
      <c r="C8" s="217"/>
      <c r="D8" s="218"/>
    </row>
    <row r="9" spans="1:4" s="215" customFormat="1" ht="18">
      <c r="A9" s="217"/>
      <c r="B9" s="218"/>
      <c r="C9" s="217"/>
      <c r="D9" s="218"/>
    </row>
    <row r="10" spans="1:4" s="215" customFormat="1" ht="18">
      <c r="A10" s="217"/>
      <c r="B10" s="218"/>
      <c r="C10" s="217"/>
      <c r="D10" s="218"/>
    </row>
    <row r="11" spans="1:4" s="215" customFormat="1" ht="18">
      <c r="A11" s="217"/>
      <c r="B11" s="218"/>
      <c r="C11" s="217"/>
      <c r="D11" s="218"/>
    </row>
    <row r="12" spans="1:4" s="215" customFormat="1" ht="18">
      <c r="A12" s="217"/>
      <c r="B12" s="218"/>
      <c r="C12" s="217"/>
      <c r="D12" s="218"/>
    </row>
    <row r="13" spans="1:4" s="215" customFormat="1" ht="18">
      <c r="A13" s="217"/>
      <c r="B13" s="218"/>
      <c r="C13" s="217"/>
      <c r="D13" s="218"/>
    </row>
    <row r="14" spans="1:4" s="215" customFormat="1" ht="18">
      <c r="A14" s="217"/>
      <c r="B14" s="218"/>
      <c r="C14" s="217"/>
      <c r="D14" s="218"/>
    </row>
    <row r="15" spans="1:4" s="215" customFormat="1" ht="18">
      <c r="A15" s="217"/>
      <c r="B15" s="218"/>
      <c r="C15" s="217"/>
      <c r="D15" s="218"/>
    </row>
    <row r="16" spans="1:4" s="215" customFormat="1" ht="18">
      <c r="A16" s="217"/>
      <c r="B16" s="218"/>
      <c r="C16" s="219"/>
      <c r="D16" s="218"/>
    </row>
    <row r="17" spans="1:4" s="215" customFormat="1" ht="18">
      <c r="A17" s="217"/>
      <c r="B17" s="218"/>
      <c r="C17" s="219"/>
      <c r="D17" s="218"/>
    </row>
    <row r="18" spans="1:4" s="215" customFormat="1" ht="18">
      <c r="A18" s="217"/>
      <c r="B18" s="218"/>
      <c r="C18" s="219"/>
      <c r="D18" s="218"/>
    </row>
    <row r="19" spans="1:4" s="215" customFormat="1" ht="18">
      <c r="A19" s="217"/>
      <c r="B19" s="218"/>
      <c r="C19" s="219"/>
      <c r="D19" s="218"/>
    </row>
    <row r="20" spans="1:4" s="215" customFormat="1" ht="18">
      <c r="A20" s="217"/>
      <c r="B20" s="218"/>
      <c r="C20" s="219"/>
      <c r="D20" s="218"/>
    </row>
    <row r="21" spans="1:4" s="215" customFormat="1" ht="18">
      <c r="A21" s="217"/>
      <c r="B21" s="218"/>
      <c r="C21" s="219"/>
      <c r="D21" s="218"/>
    </row>
    <row r="22" spans="1:4" s="215" customFormat="1" ht="18">
      <c r="A22" s="217"/>
      <c r="B22" s="218"/>
      <c r="C22" s="219"/>
      <c r="D22" s="218"/>
    </row>
    <row r="23" spans="1:4" s="215" customFormat="1" ht="19" thickBot="1">
      <c r="A23" s="217"/>
      <c r="B23" s="218"/>
      <c r="C23" s="219"/>
      <c r="D23" s="218"/>
    </row>
    <row r="24" spans="1:4" s="215" customFormat="1" ht="19" thickBot="1">
      <c r="A24" s="220" t="s">
        <v>273</v>
      </c>
      <c r="B24" s="221"/>
      <c r="C24" s="222" t="s">
        <v>273</v>
      </c>
      <c r="D24" s="221"/>
    </row>
  </sheetData>
  <sheetCalcPr fullCalcOnLoad="1"/>
  <phoneticPr fontId="0" type="noConversion"/>
  <printOptions horizontalCentered="1"/>
  <pageMargins left="0.25" right="0.25" top="1" bottom="0.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M58"/>
  <sheetViews>
    <sheetView topLeftCell="B1" workbookViewId="0">
      <selection activeCell="F25" sqref="F25"/>
    </sheetView>
  </sheetViews>
  <sheetFormatPr baseColWidth="10" defaultColWidth="8.83203125" defaultRowHeight="12"/>
  <cols>
    <col min="1" max="1" width="31.6640625" customWidth="1"/>
    <col min="2" max="2" width="13.33203125" customWidth="1"/>
    <col min="3" max="3" width="11" customWidth="1"/>
    <col min="4" max="4" width="10.5" bestFit="1" customWidth="1"/>
    <col min="5" max="5" width="7.6640625" customWidth="1"/>
    <col min="6" max="6" width="44.6640625" customWidth="1"/>
    <col min="7" max="7" width="13.1640625" bestFit="1" customWidth="1"/>
    <col min="8" max="9" width="9.83203125" bestFit="1" customWidth="1"/>
  </cols>
  <sheetData>
    <row r="1" spans="1:13" ht="18">
      <c r="A1" s="1" t="s">
        <v>233</v>
      </c>
    </row>
    <row r="3" spans="1:13">
      <c r="A3" s="2"/>
      <c r="B3" s="2"/>
      <c r="C3" s="2"/>
      <c r="D3" s="2"/>
      <c r="E3" s="2"/>
      <c r="F3" s="2"/>
      <c r="G3" s="3"/>
      <c r="H3" s="4"/>
      <c r="I3" s="2"/>
      <c r="J3" s="5"/>
      <c r="K3" s="5"/>
      <c r="L3" s="5"/>
      <c r="M3" s="5"/>
    </row>
    <row r="4" spans="1:13">
      <c r="A4" s="6" t="s">
        <v>234</v>
      </c>
      <c r="C4" s="6" t="s">
        <v>235</v>
      </c>
      <c r="E4" s="6"/>
      <c r="F4" s="6" t="s">
        <v>236</v>
      </c>
      <c r="G4" s="6"/>
      <c r="H4" s="6" t="s">
        <v>235</v>
      </c>
      <c r="J4" s="5"/>
      <c r="K4" s="5"/>
      <c r="L4" s="5"/>
      <c r="M4" s="5"/>
    </row>
    <row r="5" spans="1:13">
      <c r="A5" s="31"/>
      <c r="B5" s="8" t="s">
        <v>183</v>
      </c>
      <c r="C5" s="8" t="s">
        <v>167</v>
      </c>
      <c r="D5" s="8" t="s">
        <v>240</v>
      </c>
      <c r="E5" s="8" t="s">
        <v>241</v>
      </c>
      <c r="G5" s="8" t="s">
        <v>183</v>
      </c>
      <c r="H5" s="8" t="s">
        <v>167</v>
      </c>
      <c r="I5" s="8" t="s">
        <v>240</v>
      </c>
    </row>
    <row r="6" spans="1:13" ht="13" thickBot="1">
      <c r="A6" s="9" t="s">
        <v>329</v>
      </c>
      <c r="B6" s="70" t="s">
        <v>242</v>
      </c>
      <c r="C6" s="8" t="s">
        <v>242</v>
      </c>
      <c r="D6" s="8" t="s">
        <v>242</v>
      </c>
      <c r="E6" s="8" t="s">
        <v>243</v>
      </c>
      <c r="F6" s="8" t="s">
        <v>244</v>
      </c>
      <c r="G6" s="70" t="s">
        <v>242</v>
      </c>
      <c r="H6" s="8" t="s">
        <v>242</v>
      </c>
      <c r="I6" s="8" t="s">
        <v>242</v>
      </c>
    </row>
    <row r="7" spans="1:13">
      <c r="A7" s="83" t="str">
        <f>'TREASURER''S REPORT JAN ''12'!A7</f>
        <v>A DAY AT THE RACES</v>
      </c>
      <c r="B7" s="77"/>
      <c r="C7" s="363"/>
      <c r="D7" s="364"/>
      <c r="E7" s="10"/>
      <c r="F7" s="12"/>
      <c r="G7" s="64"/>
      <c r="H7" s="65"/>
      <c r="I7" s="65"/>
    </row>
    <row r="8" spans="1:13">
      <c r="A8" s="83" t="str">
        <f>'TREASURER''S REPORT JAN ''12'!A8</f>
        <v>A DAY AT THE RACES 2</v>
      </c>
      <c r="B8" s="44"/>
      <c r="C8" s="244"/>
      <c r="D8" s="306"/>
      <c r="E8" s="13"/>
      <c r="F8" s="12"/>
      <c r="G8" s="64"/>
      <c r="H8" s="65"/>
      <c r="I8" s="65"/>
    </row>
    <row r="9" spans="1:13">
      <c r="A9" s="83" t="str">
        <f>'TREASURER''S REPORT JAN ''12'!A9</f>
        <v>BAR TIPS</v>
      </c>
      <c r="B9" s="44"/>
      <c r="C9" s="244"/>
      <c r="D9" s="306"/>
      <c r="E9" s="13"/>
      <c r="F9" s="12"/>
      <c r="G9" s="64"/>
      <c r="H9" s="65"/>
      <c r="I9" s="65"/>
    </row>
    <row r="10" spans="1:13">
      <c r="A10" s="83" t="str">
        <f>'TREASURER''S REPORT JAN ''12'!A10</f>
        <v>BISHOP'S DAY LUNCHEON</v>
      </c>
      <c r="B10" s="44"/>
      <c r="C10" s="244"/>
      <c r="D10" s="306"/>
      <c r="E10" s="13"/>
      <c r="F10" s="14"/>
      <c r="G10" s="64"/>
      <c r="H10" s="65"/>
      <c r="I10" s="65"/>
    </row>
    <row r="11" spans="1:13">
      <c r="A11" s="83" t="str">
        <f>'TREASURER''S REPORT JAN ''12'!A11</f>
        <v>CHAPLAIN'S NIGHT</v>
      </c>
      <c r="B11" s="44"/>
      <c r="C11" s="44"/>
      <c r="D11" s="73"/>
      <c r="E11" s="13"/>
      <c r="F11" s="14"/>
      <c r="G11" s="64"/>
      <c r="H11" s="65"/>
      <c r="I11" s="65"/>
    </row>
    <row r="12" spans="1:13">
      <c r="A12" s="83" t="str">
        <f>'TREASURER''S REPORT JAN ''12'!A12</f>
        <v>CHRISTMAS DINNER</v>
      </c>
      <c r="B12" s="44"/>
      <c r="C12" s="44"/>
      <c r="D12" s="73"/>
      <c r="E12" s="13"/>
      <c r="F12" s="14"/>
      <c r="G12" s="64"/>
      <c r="H12" s="65"/>
      <c r="I12" s="65"/>
    </row>
    <row r="13" spans="1:13">
      <c r="A13" s="83" t="str">
        <f>'TREASURER''S REPORT JAN ''12'!A13</f>
        <v xml:space="preserve">CONVENTION BOOK AD </v>
      </c>
      <c r="B13" s="44"/>
      <c r="C13" s="44"/>
      <c r="D13" s="73"/>
      <c r="E13" s="13"/>
      <c r="F13" s="14"/>
      <c r="G13" s="64"/>
      <c r="H13" s="65"/>
      <c r="I13" s="65"/>
    </row>
    <row r="14" spans="1:13">
      <c r="A14" s="83" t="str">
        <f>'TREASURER''S REPORT JAN ''12'!A14</f>
        <v>CONVENTION RAFFLE</v>
      </c>
      <c r="B14" s="44"/>
      <c r="C14" s="44"/>
      <c r="D14" s="73"/>
      <c r="E14" s="13"/>
      <c r="F14" s="14"/>
      <c r="G14" s="64"/>
      <c r="H14" s="65"/>
      <c r="I14" s="65"/>
    </row>
    <row r="15" spans="1:13">
      <c r="A15" s="83" t="str">
        <f>'TREASURER''S REPORT JAN ''12'!A15</f>
        <v>DAY OF RECOLLECTION</v>
      </c>
      <c r="B15" s="44"/>
      <c r="C15" s="44"/>
      <c r="D15" s="73"/>
      <c r="E15" s="13"/>
      <c r="F15" s="14"/>
      <c r="G15" s="64"/>
      <c r="H15" s="65"/>
      <c r="I15" s="65"/>
    </row>
    <row r="16" spans="1:13">
      <c r="A16" s="83" t="str">
        <f>'TREASURER''S REPORT JAN ''12'!A16</f>
        <v>DISTRICT BBQ</v>
      </c>
      <c r="B16" s="44"/>
      <c r="C16" s="44"/>
      <c r="D16" s="73"/>
      <c r="E16" s="13"/>
      <c r="F16" s="14"/>
      <c r="G16" s="64"/>
      <c r="H16" s="65"/>
      <c r="I16" s="65"/>
    </row>
    <row r="17" spans="1:9">
      <c r="A17" s="83" t="str">
        <f>'TREASURER''S REPORT JAN ''12'!A17</f>
        <v>DISTRICT GOLF TOURNAMENT</v>
      </c>
      <c r="B17" s="44"/>
      <c r="C17" s="44"/>
      <c r="D17" s="73"/>
      <c r="E17" s="13"/>
      <c r="F17" s="14"/>
      <c r="G17" s="64"/>
      <c r="H17" s="65"/>
      <c r="I17" s="65"/>
    </row>
    <row r="18" spans="1:9">
      <c r="A18" s="83" t="str">
        <f>'TREASURER''S REPORT JAN ''12'!A18</f>
        <v>DONATIONS</v>
      </c>
      <c r="B18" s="44"/>
      <c r="C18" s="44"/>
      <c r="D18" s="73"/>
      <c r="E18" s="13"/>
      <c r="F18" s="14"/>
      <c r="G18" s="64"/>
      <c r="H18" s="65"/>
      <c r="I18" s="65"/>
    </row>
    <row r="19" spans="1:9">
      <c r="A19" s="83" t="str">
        <f>'TREASURER''S REPORT JAN ''12'!A19</f>
        <v>HOSPITALITY ROOM REFUND</v>
      </c>
      <c r="B19" s="44"/>
      <c r="C19" s="44"/>
      <c r="D19" s="73"/>
      <c r="E19" s="13"/>
      <c r="F19" s="14"/>
      <c r="G19" s="64"/>
      <c r="H19" s="65"/>
      <c r="I19" s="65"/>
    </row>
    <row r="20" spans="1:9">
      <c r="A20" s="83" t="str">
        <f>'TREASURER''S REPORT JAN ''12'!A20</f>
        <v>INSTALLATION LUNCHEON</v>
      </c>
      <c r="B20" s="44"/>
      <c r="C20" s="44"/>
      <c r="D20" s="73"/>
      <c r="E20" s="13"/>
      <c r="F20" s="14"/>
      <c r="G20" s="64"/>
      <c r="H20" s="65"/>
      <c r="I20" s="65"/>
    </row>
    <row r="21" spans="1:9">
      <c r="A21" s="83" t="str">
        <f>'TREASURER''S REPORT JAN ''12'!A21</f>
        <v>INTEREST</v>
      </c>
      <c r="B21" s="44"/>
      <c r="C21" s="44"/>
      <c r="D21" s="73"/>
      <c r="E21" s="13"/>
      <c r="F21" s="14"/>
      <c r="G21" s="64"/>
      <c r="H21" s="65"/>
      <c r="I21" s="65"/>
    </row>
    <row r="22" spans="1:9">
      <c r="A22" s="83" t="str">
        <f>'TREASURER''S REPORT JAN ''12'!A22</f>
        <v>ITALIAN HARVEST FESTA-Branch 435</v>
      </c>
      <c r="B22" s="44"/>
      <c r="C22" s="44"/>
      <c r="D22" s="73"/>
      <c r="E22" s="13"/>
      <c r="F22" s="14"/>
      <c r="G22" s="64"/>
      <c r="H22" s="65"/>
      <c r="I22" s="65"/>
    </row>
    <row r="23" spans="1:9">
      <c r="A23" s="83" t="str">
        <f>'TREASURER''S REPORT JAN ''12'!A23</f>
        <v>LADY OF PEACE MASS</v>
      </c>
      <c r="B23" s="44"/>
      <c r="C23" s="44"/>
      <c r="D23" s="73"/>
      <c r="E23" s="13"/>
      <c r="F23" s="14"/>
      <c r="G23" s="64"/>
      <c r="H23" s="65"/>
      <c r="I23" s="65"/>
    </row>
    <row r="24" spans="1:9">
      <c r="A24" s="83" t="str">
        <f>'TREASURER''S REPORT JAN ''12'!A24</f>
        <v>LAYETTE</v>
      </c>
      <c r="B24" s="44"/>
      <c r="C24" s="44"/>
      <c r="D24" s="73"/>
      <c r="E24" s="13"/>
      <c r="F24" s="14"/>
      <c r="G24" s="64"/>
      <c r="H24" s="65"/>
      <c r="I24" s="65"/>
    </row>
    <row r="25" spans="1:9">
      <c r="A25" s="83" t="str">
        <f>'TREASURER''S REPORT JAN ''12'!A25</f>
        <v>MEMBER AWARD</v>
      </c>
      <c r="B25" s="44"/>
      <c r="C25" s="44"/>
      <c r="D25" s="73"/>
      <c r="E25" s="13"/>
      <c r="F25" s="14"/>
      <c r="G25" s="64"/>
      <c r="H25" s="65"/>
      <c r="I25" s="65"/>
    </row>
    <row r="26" spans="1:9">
      <c r="A26" s="83" t="str">
        <f>'TREASURER''S REPORT JAN ''12'!A26</f>
        <v>NOVELTIES SALES</v>
      </c>
      <c r="B26" s="44"/>
      <c r="C26" s="44"/>
      <c r="D26" s="73"/>
      <c r="E26" s="13"/>
      <c r="F26" s="14"/>
      <c r="G26" s="64"/>
      <c r="H26" s="65"/>
      <c r="I26" s="65"/>
    </row>
    <row r="27" spans="1:9">
      <c r="A27" s="83" t="str">
        <f>'TREASURER''S REPORT JAN ''12'!A27</f>
        <v>RAFFLE</v>
      </c>
      <c r="B27" s="74"/>
      <c r="C27" s="74"/>
      <c r="D27" s="75"/>
      <c r="E27" s="13"/>
      <c r="F27" s="14"/>
      <c r="G27" s="64"/>
      <c r="H27" s="65"/>
      <c r="I27" s="65"/>
    </row>
    <row r="28" spans="1:9">
      <c r="A28" s="83" t="str">
        <f>'TREASURER''S REPORT JAN ''12'!A28</f>
        <v>RENO TRIP FUNDRAISER</v>
      </c>
      <c r="B28" s="74"/>
      <c r="C28" s="74"/>
      <c r="D28" s="75"/>
      <c r="E28" s="13"/>
      <c r="F28" s="14"/>
      <c r="G28" s="64"/>
      <c r="H28" s="65"/>
      <c r="I28" s="65"/>
    </row>
    <row r="29" spans="1:9">
      <c r="A29" s="83" t="str">
        <f>'TREASURER''S REPORT JAN ''12'!A29</f>
        <v>SEMINARIAN SPONSORSHIP</v>
      </c>
      <c r="B29" s="74"/>
      <c r="C29" s="74"/>
      <c r="D29" s="75"/>
      <c r="E29" s="13"/>
      <c r="F29" s="14"/>
      <c r="G29" s="64"/>
      <c r="H29" s="65"/>
      <c r="I29" s="65"/>
    </row>
    <row r="30" spans="1:9">
      <c r="A30" s="83" t="str">
        <f>'TREASURER''S REPORT JAN ''12'!A30</f>
        <v>SEMINARY BURSE</v>
      </c>
      <c r="B30" s="74"/>
      <c r="C30" s="74"/>
      <c r="D30" s="75"/>
      <c r="E30" s="13"/>
      <c r="F30" s="14"/>
      <c r="G30" s="64"/>
      <c r="H30" s="65"/>
      <c r="I30" s="65"/>
    </row>
    <row r="31" spans="1:9">
      <c r="A31" s="83" t="str">
        <f>'TREASURER''S REPORT JAN ''12'!A31</f>
        <v>SF GIANTS ITALIAN HERITAGE NIGHT</v>
      </c>
      <c r="B31" s="74"/>
      <c r="C31" s="74"/>
      <c r="D31" s="75"/>
      <c r="E31" s="13"/>
      <c r="F31" s="14"/>
      <c r="G31" s="64"/>
      <c r="H31" s="65"/>
      <c r="I31" s="65"/>
    </row>
    <row r="32" spans="1:9">
      <c r="A32" s="83" t="str">
        <f>'TREASURER''S REPORT JAN ''12'!A32</f>
        <v>ST. FRANCES CABRINI FUND</v>
      </c>
      <c r="B32" s="74"/>
      <c r="C32" s="74"/>
      <c r="D32" s="75"/>
      <c r="E32" s="13"/>
      <c r="F32" s="14"/>
      <c r="G32" s="64"/>
      <c r="H32" s="65"/>
      <c r="I32" s="65"/>
    </row>
    <row r="33" spans="1:9">
      <c r="A33" s="83" t="str">
        <f>'TREASURER''S REPORT JAN ''12'!A33</f>
        <v>DISTRICT GT SEED RETURN</v>
      </c>
      <c r="B33" s="74"/>
      <c r="C33" s="74"/>
      <c r="D33" s="75"/>
      <c r="E33" s="13"/>
      <c r="F33" s="14"/>
      <c r="G33" s="64"/>
      <c r="H33" s="65"/>
      <c r="I33" s="65"/>
    </row>
    <row r="34" spans="1:9">
      <c r="A34" s="83">
        <f>'TREASURER''S REPORT JAN ''12'!A34</f>
        <v>0</v>
      </c>
      <c r="B34" s="74"/>
      <c r="C34" s="74"/>
      <c r="D34" s="75"/>
      <c r="E34" s="13"/>
      <c r="F34" s="14"/>
      <c r="G34" s="64"/>
      <c r="H34" s="65"/>
      <c r="I34" s="65"/>
    </row>
    <row r="35" spans="1:9">
      <c r="A35" s="83" t="str">
        <f>'TREASURER''S REPORT JAN ''12'!A35</f>
        <v>VALUE CHECKING SERVICE CHARGE</v>
      </c>
      <c r="B35" s="74"/>
      <c r="C35" s="74"/>
      <c r="D35" s="75"/>
      <c r="E35" s="13"/>
      <c r="F35" s="14"/>
      <c r="G35" s="64"/>
      <c r="H35" s="65"/>
      <c r="I35" s="65"/>
    </row>
    <row r="36" spans="1:9" ht="13" thickBot="1">
      <c r="A36" s="83" t="str">
        <f>'TREASURER''S REPORT JAN ''12'!A36</f>
        <v>OTHER</v>
      </c>
      <c r="B36" s="74"/>
      <c r="C36" s="74"/>
      <c r="D36" s="75"/>
      <c r="E36" s="13"/>
      <c r="F36" s="14"/>
      <c r="G36" s="64"/>
      <c r="H36" s="65"/>
      <c r="I36" s="65"/>
    </row>
    <row r="37" spans="1:9" ht="13" thickBot="1">
      <c r="A37" s="15" t="s">
        <v>246</v>
      </c>
      <c r="B37" s="76">
        <f>SUM(B7:B36)</f>
        <v>0</v>
      </c>
      <c r="C37" s="76">
        <f>SUM(C7:C36)</f>
        <v>0</v>
      </c>
      <c r="D37" s="76">
        <f>SUM(D7:D36)</f>
        <v>0</v>
      </c>
      <c r="E37" s="13"/>
      <c r="F37" s="14"/>
      <c r="G37" s="64"/>
      <c r="H37" s="65"/>
      <c r="I37" s="65"/>
    </row>
    <row r="38" spans="1:9" ht="13" thickBot="1">
      <c r="A38" t="s">
        <v>247</v>
      </c>
      <c r="D38" s="140">
        <f>SUM(B37:D37)</f>
        <v>0</v>
      </c>
      <c r="E38" s="13"/>
      <c r="F38" s="14"/>
      <c r="G38" s="64"/>
      <c r="H38" s="65"/>
      <c r="I38" s="65"/>
    </row>
    <row r="39" spans="1:9">
      <c r="A39" s="16" t="s">
        <v>248</v>
      </c>
      <c r="B39" s="2"/>
      <c r="C39" s="16" t="s">
        <v>249</v>
      </c>
      <c r="D39" s="2"/>
      <c r="E39" s="13"/>
      <c r="F39" s="14"/>
      <c r="G39" s="64"/>
      <c r="H39" s="65"/>
      <c r="I39" s="65"/>
    </row>
    <row r="40" spans="1:9">
      <c r="A40" s="17" t="s">
        <v>250</v>
      </c>
      <c r="B40" s="2"/>
      <c r="C40" s="2"/>
      <c r="D40" s="2"/>
      <c r="E40" s="13"/>
      <c r="F40" s="14"/>
      <c r="G40" s="64"/>
      <c r="H40" s="65"/>
      <c r="I40" s="65"/>
    </row>
    <row r="41" spans="1:9">
      <c r="A41" s="2" t="s">
        <v>251</v>
      </c>
      <c r="B41" s="18" t="s">
        <v>252</v>
      </c>
      <c r="C41" s="19"/>
      <c r="D41" s="19"/>
      <c r="E41" s="13"/>
      <c r="F41" s="14"/>
      <c r="G41" s="64"/>
      <c r="H41" s="65"/>
      <c r="I41" s="65"/>
    </row>
    <row r="42" spans="1:9">
      <c r="A42" t="s">
        <v>253</v>
      </c>
      <c r="E42" s="13"/>
      <c r="F42" s="14"/>
      <c r="G42" s="64"/>
      <c r="H42" s="65"/>
      <c r="I42" s="65"/>
    </row>
    <row r="43" spans="1:9">
      <c r="A43" t="s">
        <v>254</v>
      </c>
      <c r="E43" s="13"/>
      <c r="F43" s="14"/>
      <c r="G43" s="64"/>
      <c r="H43" s="65"/>
      <c r="I43" s="65"/>
    </row>
    <row r="44" spans="1:9">
      <c r="A44" t="s">
        <v>255</v>
      </c>
      <c r="E44" s="13"/>
      <c r="F44" s="14"/>
      <c r="G44" s="64"/>
      <c r="H44" s="65"/>
      <c r="I44" s="65"/>
    </row>
    <row r="45" spans="1:9">
      <c r="A45" s="2" t="s">
        <v>256</v>
      </c>
      <c r="B45" s="2"/>
      <c r="C45" s="2"/>
      <c r="D45" s="2"/>
      <c r="E45" s="13"/>
      <c r="F45" s="14"/>
      <c r="G45" s="64"/>
      <c r="H45" s="65"/>
      <c r="I45" s="65"/>
    </row>
    <row r="46" spans="1:9">
      <c r="B46" s="8" t="s">
        <v>238</v>
      </c>
      <c r="C46" s="8" t="s">
        <v>239</v>
      </c>
      <c r="D46" s="8" t="s">
        <v>240</v>
      </c>
      <c r="E46" s="13"/>
      <c r="F46" s="14"/>
      <c r="G46" s="64"/>
      <c r="H46" s="65"/>
      <c r="I46" s="65"/>
    </row>
    <row r="47" spans="1:9" ht="13" thickBot="1">
      <c r="A47" s="20" t="s">
        <v>257</v>
      </c>
      <c r="B47" s="9" t="s">
        <v>242</v>
      </c>
      <c r="C47" s="9" t="s">
        <v>242</v>
      </c>
      <c r="D47" s="9" t="s">
        <v>242</v>
      </c>
      <c r="E47" s="13"/>
      <c r="F47" s="14"/>
      <c r="G47" s="64"/>
      <c r="H47" s="65"/>
      <c r="I47" s="65"/>
    </row>
    <row r="48" spans="1:9">
      <c r="A48" s="10" t="s">
        <v>258</v>
      </c>
      <c r="B48" s="148"/>
      <c r="C48" s="148"/>
      <c r="D48" s="198"/>
      <c r="E48" s="13"/>
      <c r="F48" s="14"/>
      <c r="G48" s="64"/>
      <c r="H48" s="65"/>
      <c r="I48" s="65"/>
    </row>
    <row r="49" spans="1:9" ht="13" thickBot="1">
      <c r="A49" s="24" t="s">
        <v>259</v>
      </c>
      <c r="B49" s="79">
        <f>B37</f>
        <v>0</v>
      </c>
      <c r="C49" s="79">
        <f>C37</f>
        <v>0</v>
      </c>
      <c r="D49" s="181">
        <f>D37</f>
        <v>0</v>
      </c>
      <c r="E49" s="13"/>
      <c r="F49" s="14"/>
      <c r="G49" s="64"/>
      <c r="H49" s="65"/>
      <c r="I49" s="65"/>
    </row>
    <row r="50" spans="1:9" ht="13" thickBot="1">
      <c r="A50" s="197" t="s">
        <v>246</v>
      </c>
      <c r="B50" s="76">
        <f>SUM(B48:B49)</f>
        <v>0</v>
      </c>
      <c r="C50" s="76">
        <f>SUM(C48:C49)</f>
        <v>0</v>
      </c>
      <c r="D50" s="76">
        <f>SUM(D48:D49)</f>
        <v>0</v>
      </c>
      <c r="E50" s="13"/>
      <c r="F50" s="14"/>
      <c r="G50" s="64"/>
      <c r="H50" s="65"/>
      <c r="I50" s="65"/>
    </row>
    <row r="51" spans="1:9" ht="13" thickBot="1">
      <c r="A51" s="199" t="s">
        <v>260</v>
      </c>
      <c r="B51" s="69">
        <f>G57</f>
        <v>0</v>
      </c>
      <c r="C51" s="69">
        <f>H57</f>
        <v>0</v>
      </c>
      <c r="D51" s="184">
        <f>I57</f>
        <v>0</v>
      </c>
      <c r="E51" s="13"/>
      <c r="F51" s="14"/>
      <c r="G51" s="64"/>
      <c r="H51" s="65"/>
      <c r="I51" s="65"/>
    </row>
    <row r="52" spans="1:9" ht="13" thickBot="1">
      <c r="A52" s="197" t="s">
        <v>261</v>
      </c>
      <c r="B52" s="76">
        <f>SUM(B50-B51)</f>
        <v>0</v>
      </c>
      <c r="C52" s="76">
        <f>SUM(C50-C51)</f>
        <v>0</v>
      </c>
      <c r="D52" s="76">
        <f>SUM(D50-D51)</f>
        <v>0</v>
      </c>
      <c r="E52" s="13"/>
      <c r="F52" s="14"/>
      <c r="G52" s="64"/>
      <c r="H52" s="65"/>
      <c r="I52" s="65"/>
    </row>
    <row r="53" spans="1:9" ht="15">
      <c r="A53" s="144"/>
      <c r="B53" s="72" t="s">
        <v>262</v>
      </c>
      <c r="C53" s="2"/>
      <c r="D53" s="22"/>
      <c r="E53" s="13"/>
      <c r="F53" s="14"/>
      <c r="G53" s="64"/>
      <c r="H53" s="65"/>
      <c r="I53" s="65"/>
    </row>
    <row r="54" spans="1:9">
      <c r="A54" s="144" t="s">
        <v>214</v>
      </c>
      <c r="B54" s="132"/>
      <c r="C54" s="80">
        <f>B52</f>
        <v>0</v>
      </c>
      <c r="D54" s="82">
        <f>SUM(B54-C54)</f>
        <v>0</v>
      </c>
      <c r="E54" s="13"/>
      <c r="F54" s="14"/>
      <c r="G54" s="64"/>
      <c r="H54" s="65"/>
      <c r="I54" s="65"/>
    </row>
    <row r="55" spans="1:9">
      <c r="A55" s="144" t="s">
        <v>215</v>
      </c>
      <c r="B55" s="132"/>
      <c r="C55" s="80">
        <f>C52</f>
        <v>0</v>
      </c>
      <c r="D55" s="82">
        <f>SUM(B55-C55)</f>
        <v>0</v>
      </c>
      <c r="E55" s="13"/>
      <c r="F55" s="14"/>
      <c r="G55" s="64"/>
      <c r="H55" s="65"/>
      <c r="I55" s="65"/>
    </row>
    <row r="56" spans="1:9" ht="13" thickBot="1">
      <c r="A56" s="146" t="s">
        <v>263</v>
      </c>
      <c r="B56" s="133"/>
      <c r="C56" s="81">
        <f>D52</f>
        <v>0</v>
      </c>
      <c r="D56" s="82">
        <f>SUM(B56-C56)</f>
        <v>0</v>
      </c>
      <c r="E56" s="24"/>
      <c r="F56" s="25"/>
      <c r="G56" s="66"/>
      <c r="H56" s="67"/>
      <c r="I56" s="67"/>
    </row>
    <row r="57" spans="1:9" ht="13" thickBot="1">
      <c r="A57" s="158" t="s">
        <v>264</v>
      </c>
      <c r="B57" s="76">
        <f>SUM(B54:B56)</f>
        <v>0</v>
      </c>
      <c r="C57" s="76">
        <f>SUM(C54:C56)</f>
        <v>0</v>
      </c>
      <c r="D57" s="76">
        <f>SUM(D54:D56)</f>
        <v>0</v>
      </c>
      <c r="E57" s="26"/>
      <c r="F57" s="27" t="s">
        <v>283</v>
      </c>
      <c r="G57" s="68">
        <f>SUM(G7:G56)</f>
        <v>0</v>
      </c>
      <c r="H57" s="68">
        <f>SUM(H7:H56)</f>
        <v>0</v>
      </c>
      <c r="I57" s="68">
        <f>SUM(I7:I56)</f>
        <v>0</v>
      </c>
    </row>
    <row r="58" spans="1:9" ht="13" thickBot="1">
      <c r="I58" s="141">
        <f>SUM(G57:I57)</f>
        <v>0</v>
      </c>
    </row>
  </sheetData>
  <sheetCalcPr fullCalcOnLoad="1"/>
  <phoneticPr fontId="0" type="noConversion"/>
  <printOptions horizontalCentered="1" verticalCentered="1"/>
  <pageMargins left="0.25" right="0.25" top="0.75" bottom="0.7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42"/>
  <sheetViews>
    <sheetView workbookViewId="0">
      <selection activeCell="C7" sqref="C7"/>
    </sheetView>
  </sheetViews>
  <sheetFormatPr baseColWidth="10" defaultColWidth="8.83203125" defaultRowHeight="12"/>
  <cols>
    <col min="1" max="1" width="33.6640625" customWidth="1"/>
    <col min="2" max="2" width="42.5" customWidth="1"/>
    <col min="3" max="3" width="31.6640625" customWidth="1"/>
    <col min="4" max="4" width="15.1640625" bestFit="1" customWidth="1"/>
  </cols>
  <sheetData>
    <row r="1" spans="1:4" ht="23">
      <c r="B1" s="110" t="s">
        <v>31</v>
      </c>
    </row>
    <row r="2" spans="1:4" ht="23">
      <c r="B2" s="110" t="s">
        <v>163</v>
      </c>
    </row>
    <row r="3" spans="1:4" ht="17">
      <c r="B3" s="111" t="s">
        <v>292</v>
      </c>
    </row>
    <row r="4" spans="1:4" ht="17">
      <c r="B4" s="111" t="s">
        <v>11</v>
      </c>
    </row>
    <row r="5" spans="1:4" ht="17">
      <c r="B5" s="111" t="s">
        <v>32</v>
      </c>
    </row>
    <row r="6" spans="1:4" ht="17">
      <c r="B6" s="111" t="s">
        <v>294</v>
      </c>
      <c r="C6" s="29"/>
      <c r="D6" s="112"/>
    </row>
    <row r="7" spans="1:4" ht="17">
      <c r="B7" s="29"/>
      <c r="C7" s="29"/>
      <c r="D7" s="248"/>
    </row>
    <row r="8" spans="1:4" ht="18" thickBot="1">
      <c r="B8" s="29" t="s">
        <v>295</v>
      </c>
      <c r="C8" s="113"/>
      <c r="D8" s="5"/>
    </row>
    <row r="9" spans="1:4" ht="18" thickBot="1">
      <c r="A9" s="28"/>
      <c r="B9" s="29" t="s">
        <v>296</v>
      </c>
      <c r="C9" s="195"/>
      <c r="D9" s="5"/>
    </row>
    <row r="10" spans="1:4" ht="17">
      <c r="A10" s="28"/>
      <c r="B10" s="28"/>
      <c r="C10" s="28"/>
      <c r="D10" s="5"/>
    </row>
    <row r="11" spans="1:4" ht="17">
      <c r="A11" s="28" t="s">
        <v>216</v>
      </c>
      <c r="B11" s="28"/>
      <c r="C11" s="28"/>
      <c r="D11" s="5"/>
    </row>
    <row r="12" spans="1:4" ht="20" customHeight="1">
      <c r="A12" s="28" t="s">
        <v>217</v>
      </c>
      <c r="B12" s="28"/>
      <c r="C12" s="28"/>
      <c r="D12" s="5"/>
    </row>
    <row r="13" spans="1:4" ht="20" customHeight="1" thickBot="1">
      <c r="A13" s="96" t="s">
        <v>297</v>
      </c>
      <c r="B13" s="113"/>
      <c r="C13" s="113"/>
      <c r="D13" s="5"/>
    </row>
    <row r="14" spans="1:4" ht="20" customHeight="1" thickBot="1">
      <c r="A14" s="96" t="s">
        <v>298</v>
      </c>
      <c r="B14" s="114"/>
      <c r="C14" s="113"/>
      <c r="D14" s="5"/>
    </row>
    <row r="15" spans="1:4" ht="18" thickBot="1">
      <c r="A15" s="96" t="s">
        <v>299</v>
      </c>
      <c r="B15" s="114"/>
      <c r="C15" s="113"/>
      <c r="D15" s="5"/>
    </row>
    <row r="16" spans="1:4" ht="17">
      <c r="A16" s="115" t="s">
        <v>61</v>
      </c>
      <c r="B16" s="115" t="s">
        <v>9</v>
      </c>
      <c r="C16" s="28"/>
      <c r="D16" s="5"/>
    </row>
    <row r="17" spans="1:5" ht="18" thickBot="1">
      <c r="A17" s="96" t="s">
        <v>10</v>
      </c>
      <c r="B17" s="113"/>
      <c r="C17" s="113"/>
      <c r="D17" s="5"/>
    </row>
    <row r="18" spans="1:5">
      <c r="D18" s="70"/>
      <c r="E18" s="8"/>
    </row>
    <row r="19" spans="1:5" s="115" customFormat="1" ht="15">
      <c r="A19"/>
      <c r="B19"/>
      <c r="C19"/>
      <c r="D19" s="249"/>
      <c r="E19" s="21"/>
    </row>
    <row r="20" spans="1:5" ht="15">
      <c r="A20" s="72" t="s">
        <v>287</v>
      </c>
      <c r="B20" s="72" t="s">
        <v>300</v>
      </c>
      <c r="C20" s="72" t="s">
        <v>301</v>
      </c>
      <c r="D20" s="5"/>
    </row>
    <row r="21" spans="1:5" ht="17">
      <c r="A21" s="116"/>
      <c r="B21" s="117"/>
      <c r="C21" s="119"/>
      <c r="D21" s="5"/>
    </row>
    <row r="22" spans="1:5" ht="17">
      <c r="A22" s="116"/>
      <c r="B22" s="118"/>
      <c r="C22" s="119"/>
      <c r="D22" s="250"/>
    </row>
    <row r="23" spans="1:5" ht="17">
      <c r="A23" s="116"/>
      <c r="B23" s="118"/>
      <c r="C23" s="119"/>
      <c r="D23" s="250"/>
    </row>
    <row r="24" spans="1:5" ht="17">
      <c r="A24" s="116"/>
      <c r="B24" s="120"/>
      <c r="C24" s="119"/>
      <c r="D24" s="250"/>
    </row>
    <row r="25" spans="1:5" ht="17">
      <c r="A25" s="116"/>
      <c r="B25" s="118"/>
      <c r="C25" s="119"/>
      <c r="D25" s="250"/>
    </row>
    <row r="26" spans="1:5" ht="17">
      <c r="A26" s="116"/>
      <c r="B26" s="118"/>
      <c r="C26" s="119"/>
      <c r="D26" s="250"/>
    </row>
    <row r="27" spans="1:5" ht="17">
      <c r="A27" s="116"/>
      <c r="B27" s="120"/>
      <c r="C27" s="119"/>
      <c r="D27" s="250"/>
    </row>
    <row r="28" spans="1:5" ht="17">
      <c r="A28" s="116"/>
      <c r="B28" s="120"/>
      <c r="C28" s="119"/>
      <c r="D28" s="250"/>
    </row>
    <row r="29" spans="1:5" ht="17">
      <c r="A29" s="116"/>
      <c r="B29" s="118"/>
      <c r="C29" s="119"/>
      <c r="D29" s="250"/>
    </row>
    <row r="30" spans="1:5" ht="17">
      <c r="A30" s="116"/>
      <c r="B30" s="118"/>
      <c r="C30" s="119"/>
      <c r="D30" s="250"/>
    </row>
    <row r="31" spans="1:5" ht="17">
      <c r="A31" s="116"/>
      <c r="B31" s="120"/>
      <c r="C31" s="119"/>
      <c r="D31" s="250"/>
    </row>
    <row r="32" spans="1:5" ht="17">
      <c r="A32" s="116"/>
      <c r="B32" s="120"/>
      <c r="C32" s="119"/>
      <c r="D32" s="250"/>
    </row>
    <row r="33" spans="1:4" ht="18" thickBot="1">
      <c r="A33" s="116"/>
      <c r="B33" s="120"/>
      <c r="C33" s="544"/>
      <c r="D33" s="5"/>
    </row>
    <row r="34" spans="1:4" ht="19" thickTop="1" thickBot="1">
      <c r="A34" s="122"/>
      <c r="B34" s="29" t="s">
        <v>273</v>
      </c>
      <c r="C34" s="570"/>
      <c r="D34" s="5"/>
    </row>
    <row r="35" spans="1:4" s="115" customFormat="1" ht="15">
      <c r="A35" s="123"/>
      <c r="B35"/>
      <c r="C35"/>
      <c r="D35" s="251"/>
    </row>
    <row r="36" spans="1:4" ht="15">
      <c r="A36" s="123"/>
      <c r="C36" s="21" t="s">
        <v>304</v>
      </c>
      <c r="D36" s="5"/>
    </row>
    <row r="37" spans="1:4" s="115" customFormat="1" ht="15">
      <c r="A37" s="123"/>
      <c r="B37"/>
      <c r="C37" s="547"/>
      <c r="D37" s="251"/>
    </row>
    <row r="38" spans="1:4" ht="15.75" customHeight="1" thickBot="1">
      <c r="A38" s="96" t="s">
        <v>302</v>
      </c>
      <c r="B38" s="124"/>
      <c r="C38" s="402"/>
      <c r="D38" s="5"/>
    </row>
    <row r="39" spans="1:4" s="115" customFormat="1" ht="15">
      <c r="A39" s="18"/>
      <c r="B39" s="5"/>
      <c r="C39" s="18"/>
      <c r="D39" s="252"/>
    </row>
    <row r="40" spans="1:4" ht="16" thickBot="1">
      <c r="A40" s="96" t="s">
        <v>303</v>
      </c>
      <c r="B40" s="124"/>
      <c r="C40" s="360"/>
    </row>
    <row r="42" spans="1:4" ht="16" thickBot="1">
      <c r="A42" s="96" t="s">
        <v>220</v>
      </c>
      <c r="B42" s="124"/>
      <c r="C42" s="255"/>
    </row>
  </sheetData>
  <sheetCalcPr fullCalcOnLoad="1"/>
  <phoneticPr fontId="0" type="noConversion"/>
  <printOptions horizontalCentered="1"/>
  <pageMargins left="0.5" right="0.5" top="1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O36"/>
  <sheetViews>
    <sheetView workbookViewId="0">
      <pane xSplit="1" ySplit="9" topLeftCell="B10" activePane="bottomRight" state="frozen"/>
      <selection pane="topRight" activeCell="B1" sqref="B1"/>
      <selection pane="bottomLeft" activeCell="A9" sqref="A9"/>
      <selection pane="bottomRight" activeCell="L2" sqref="L2"/>
    </sheetView>
  </sheetViews>
  <sheetFormatPr baseColWidth="10" defaultColWidth="8.83203125" defaultRowHeight="12"/>
  <cols>
    <col min="1" max="1" width="17" customWidth="1"/>
    <col min="2" max="2" width="11.5" bestFit="1" customWidth="1"/>
    <col min="3" max="4" width="9.33203125" bestFit="1" customWidth="1"/>
    <col min="5" max="5" width="9.83203125" bestFit="1" customWidth="1"/>
    <col min="6" max="7" width="10.5" bestFit="1" customWidth="1"/>
    <col min="8" max="8" width="11.6640625" bestFit="1" customWidth="1"/>
    <col min="9" max="9" width="11.6640625" customWidth="1"/>
    <col min="10" max="10" width="11.6640625" bestFit="1" customWidth="1"/>
    <col min="11" max="11" width="10.5" bestFit="1" customWidth="1"/>
    <col min="12" max="12" width="13.5" customWidth="1"/>
    <col min="13" max="13" width="13.5" bestFit="1" customWidth="1"/>
  </cols>
  <sheetData>
    <row r="1" spans="1:15" ht="17">
      <c r="A1" s="28" t="s">
        <v>30</v>
      </c>
    </row>
    <row r="2" spans="1:15" ht="17">
      <c r="A2" s="28" t="s">
        <v>330</v>
      </c>
      <c r="K2" s="29" t="s">
        <v>304</v>
      </c>
      <c r="L2" s="30"/>
    </row>
    <row r="3" spans="1:15" ht="17">
      <c r="A3" s="32"/>
      <c r="J3" s="29"/>
      <c r="K3" s="29"/>
      <c r="L3" s="32"/>
    </row>
    <row r="4" spans="1:15" ht="17">
      <c r="A4" s="28"/>
      <c r="J4" s="29"/>
      <c r="K4" s="29"/>
      <c r="L4" s="33"/>
    </row>
    <row r="5" spans="1:15" ht="17">
      <c r="A5" s="30"/>
      <c r="J5" s="29"/>
      <c r="K5" s="29"/>
      <c r="L5" s="33"/>
    </row>
    <row r="6" spans="1:15" ht="17">
      <c r="A6" s="29" t="s">
        <v>267</v>
      </c>
      <c r="B6" s="262"/>
      <c r="J6" s="29"/>
      <c r="K6" s="29"/>
      <c r="L6" s="33"/>
    </row>
    <row r="7" spans="1:15" s="35" customFormat="1">
      <c r="A7" s="34"/>
      <c r="B7" s="31"/>
      <c r="C7" s="31"/>
      <c r="D7" s="31" t="s">
        <v>331</v>
      </c>
      <c r="E7" s="31"/>
      <c r="H7" s="31"/>
      <c r="I7" s="31"/>
      <c r="J7" s="31"/>
      <c r="K7" s="31" t="s">
        <v>336</v>
      </c>
      <c r="L7" s="36"/>
      <c r="M7" s="31" t="s">
        <v>268</v>
      </c>
    </row>
    <row r="8" spans="1:15" s="35" customFormat="1">
      <c r="A8" s="34" t="s">
        <v>269</v>
      </c>
      <c r="B8" s="31" t="s">
        <v>332</v>
      </c>
      <c r="C8" s="31" t="s">
        <v>333</v>
      </c>
      <c r="D8" s="31" t="s">
        <v>334</v>
      </c>
      <c r="E8" s="31" t="s">
        <v>95</v>
      </c>
      <c r="F8" s="31" t="s">
        <v>270</v>
      </c>
      <c r="G8" s="31" t="s">
        <v>335</v>
      </c>
      <c r="H8" s="448" t="s">
        <v>41</v>
      </c>
      <c r="I8" s="448"/>
      <c r="J8" s="31" t="s">
        <v>336</v>
      </c>
      <c r="K8" s="31" t="s">
        <v>328</v>
      </c>
      <c r="L8" s="31"/>
      <c r="M8" s="31" t="s">
        <v>271</v>
      </c>
    </row>
    <row r="9" spans="1:15" s="35" customFormat="1">
      <c r="A9" s="31" t="s">
        <v>272</v>
      </c>
      <c r="B9" s="31" t="s">
        <v>337</v>
      </c>
      <c r="C9" s="31" t="s">
        <v>337</v>
      </c>
      <c r="D9" s="31" t="s">
        <v>337</v>
      </c>
      <c r="E9" s="31" t="s">
        <v>96</v>
      </c>
      <c r="F9" s="31" t="s">
        <v>291</v>
      </c>
      <c r="G9" s="31" t="s">
        <v>291</v>
      </c>
      <c r="H9" s="31" t="s">
        <v>291</v>
      </c>
      <c r="I9" s="448" t="s">
        <v>281</v>
      </c>
      <c r="J9" s="31" t="s">
        <v>328</v>
      </c>
      <c r="K9" s="448" t="s">
        <v>271</v>
      </c>
      <c r="L9" s="31" t="s">
        <v>273</v>
      </c>
    </row>
    <row r="10" spans="1:15" s="35" customFormat="1">
      <c r="A10" s="37">
        <v>100</v>
      </c>
      <c r="B10" s="38"/>
      <c r="C10" s="38"/>
      <c r="D10" s="38"/>
      <c r="E10" s="38"/>
      <c r="F10" s="38"/>
      <c r="G10" s="38"/>
      <c r="H10" s="38"/>
      <c r="I10" s="38"/>
      <c r="J10" s="39"/>
      <c r="K10" s="257"/>
      <c r="L10" s="203">
        <f t="shared" ref="L10:L16" si="0">SUM(B10:K10)</f>
        <v>0</v>
      </c>
      <c r="M10" s="41"/>
    </row>
    <row r="11" spans="1:15" s="35" customFormat="1">
      <c r="A11" s="37">
        <v>50</v>
      </c>
      <c r="B11" s="38"/>
      <c r="C11" s="38"/>
      <c r="D11" s="38"/>
      <c r="E11" s="38"/>
      <c r="F11" s="38"/>
      <c r="G11" s="38"/>
      <c r="H11" s="38"/>
      <c r="I11" s="38"/>
      <c r="J11" s="39"/>
      <c r="K11" s="257"/>
      <c r="L11" s="203">
        <f t="shared" si="0"/>
        <v>0</v>
      </c>
      <c r="M11" s="41"/>
    </row>
    <row r="12" spans="1:15" s="35" customFormat="1">
      <c r="A12" s="37">
        <v>20</v>
      </c>
      <c r="B12" s="38"/>
      <c r="C12" s="38"/>
      <c r="D12" s="38"/>
      <c r="E12" s="38"/>
      <c r="F12" s="38"/>
      <c r="G12" s="38"/>
      <c r="H12" s="38"/>
      <c r="I12" s="38"/>
      <c r="J12" s="38"/>
      <c r="K12" s="258"/>
      <c r="L12" s="203">
        <f t="shared" si="0"/>
        <v>0</v>
      </c>
      <c r="M12" s="41"/>
    </row>
    <row r="13" spans="1:15" s="35" customFormat="1">
      <c r="A13" s="37">
        <v>10</v>
      </c>
      <c r="B13" s="38"/>
      <c r="C13" s="38"/>
      <c r="D13" s="38"/>
      <c r="E13" s="38"/>
      <c r="F13" s="38"/>
      <c r="G13" s="38"/>
      <c r="H13" s="38"/>
      <c r="I13" s="38"/>
      <c r="J13" s="38"/>
      <c r="K13" s="258"/>
      <c r="L13" s="203">
        <f t="shared" si="0"/>
        <v>0</v>
      </c>
      <c r="M13" s="41"/>
    </row>
    <row r="14" spans="1:15" s="35" customFormat="1">
      <c r="A14" s="37">
        <v>5</v>
      </c>
      <c r="B14" s="38"/>
      <c r="C14" s="38"/>
      <c r="D14" s="38"/>
      <c r="E14" s="38"/>
      <c r="F14" s="38"/>
      <c r="G14" s="38"/>
      <c r="H14" s="38"/>
      <c r="I14" s="38"/>
      <c r="J14" s="38"/>
      <c r="K14" s="258"/>
      <c r="L14" s="203">
        <f t="shared" si="0"/>
        <v>0</v>
      </c>
      <c r="M14" s="41"/>
      <c r="O14" s="498"/>
    </row>
    <row r="15" spans="1:15" s="35" customFormat="1">
      <c r="A15" s="37">
        <v>1</v>
      </c>
      <c r="B15" s="38"/>
      <c r="C15" s="38"/>
      <c r="D15" s="38"/>
      <c r="E15" s="38"/>
      <c r="F15" s="38"/>
      <c r="G15" s="38"/>
      <c r="H15" s="38"/>
      <c r="I15" s="38"/>
      <c r="J15" s="38"/>
      <c r="K15" s="258"/>
      <c r="L15" s="203">
        <f t="shared" si="0"/>
        <v>0</v>
      </c>
      <c r="M15" s="41"/>
      <c r="O15" s="498"/>
    </row>
    <row r="16" spans="1:15" s="35" customFormat="1">
      <c r="A16" s="37">
        <v>2</v>
      </c>
      <c r="B16" s="38"/>
      <c r="C16" s="38"/>
      <c r="D16" s="38"/>
      <c r="E16" s="38"/>
      <c r="F16" s="38"/>
      <c r="G16" s="38"/>
      <c r="H16" s="38"/>
      <c r="I16" s="38"/>
      <c r="J16" s="39"/>
      <c r="K16" s="257"/>
      <c r="L16" s="203">
        <f t="shared" si="0"/>
        <v>0</v>
      </c>
      <c r="M16" s="44"/>
    </row>
    <row r="17" spans="1:15" s="35" customFormat="1">
      <c r="L17" s="206"/>
      <c r="M17" s="42"/>
    </row>
    <row r="18" spans="1:15" s="35" customFormat="1">
      <c r="A18" s="45" t="s">
        <v>274</v>
      </c>
      <c r="B18" s="46">
        <f t="shared" ref="B18:M18" si="1">SUM(B10:B16)</f>
        <v>0</v>
      </c>
      <c r="C18" s="46">
        <f t="shared" si="1"/>
        <v>0</v>
      </c>
      <c r="D18" s="46">
        <f t="shared" si="1"/>
        <v>0</v>
      </c>
      <c r="E18" s="46">
        <f t="shared" si="1"/>
        <v>0</v>
      </c>
      <c r="F18" s="46">
        <f t="shared" si="1"/>
        <v>0</v>
      </c>
      <c r="G18" s="46">
        <f t="shared" si="1"/>
        <v>0</v>
      </c>
      <c r="H18" s="46">
        <f t="shared" si="1"/>
        <v>0</v>
      </c>
      <c r="I18" s="46">
        <f t="shared" si="1"/>
        <v>0</v>
      </c>
      <c r="J18" s="46">
        <f t="shared" si="1"/>
        <v>0</v>
      </c>
      <c r="K18" s="46">
        <f t="shared" si="1"/>
        <v>0</v>
      </c>
      <c r="L18" s="189">
        <f t="shared" si="1"/>
        <v>0</v>
      </c>
      <c r="M18" s="256">
        <f t="shared" si="1"/>
        <v>0</v>
      </c>
      <c r="O18" s="580"/>
    </row>
    <row r="19" spans="1:15" s="35" customFormat="1">
      <c r="A19" s="48" t="s">
        <v>266</v>
      </c>
      <c r="B19" s="39"/>
      <c r="C19" s="39"/>
      <c r="D19" s="39"/>
      <c r="E19" s="39"/>
      <c r="F19" s="39"/>
      <c r="G19" s="39"/>
      <c r="H19" s="39"/>
      <c r="I19" s="39"/>
      <c r="J19" s="39"/>
      <c r="K19" s="257"/>
      <c r="L19" s="40">
        <f>SUM(B19:K19)</f>
        <v>0</v>
      </c>
      <c r="M19" s="187"/>
    </row>
    <row r="20" spans="1:15" s="35" customFormat="1">
      <c r="A20" s="49" t="s">
        <v>275</v>
      </c>
      <c r="B20" s="207"/>
      <c r="C20" s="207"/>
      <c r="D20" s="207"/>
      <c r="E20" s="207"/>
      <c r="F20" s="207"/>
      <c r="G20" s="207"/>
      <c r="H20" s="207"/>
      <c r="I20" s="207"/>
      <c r="J20" s="207"/>
      <c r="K20" s="259"/>
      <c r="L20" s="47"/>
      <c r="M20" s="44"/>
    </row>
    <row r="21" spans="1:15" s="35" customFormat="1">
      <c r="A21" s="49" t="s">
        <v>276</v>
      </c>
      <c r="B21" s="39"/>
      <c r="C21" s="39"/>
      <c r="D21" s="39"/>
      <c r="E21" s="39"/>
      <c r="F21" s="39"/>
      <c r="G21" s="39"/>
      <c r="H21" s="39"/>
      <c r="I21" s="39"/>
      <c r="J21" s="39"/>
      <c r="K21" s="257"/>
      <c r="L21" s="47"/>
      <c r="M21" s="44"/>
    </row>
    <row r="22" spans="1:15" s="35" customFormat="1">
      <c r="A22" s="49" t="s">
        <v>277</v>
      </c>
      <c r="B22" s="39"/>
      <c r="C22" s="39"/>
      <c r="D22" s="39"/>
      <c r="E22" s="39"/>
      <c r="F22" s="39"/>
      <c r="G22" s="39"/>
      <c r="H22" s="39"/>
      <c r="I22" s="39"/>
      <c r="J22" s="39"/>
      <c r="K22" s="257"/>
      <c r="L22" s="47"/>
      <c r="M22" s="44"/>
    </row>
    <row r="23" spans="1:15" s="35" customFormat="1">
      <c r="A23" s="48" t="s">
        <v>274</v>
      </c>
      <c r="B23" s="50">
        <f t="shared" ref="B23:J23" si="2">SUM(B20:B22)</f>
        <v>0</v>
      </c>
      <c r="C23" s="50">
        <f t="shared" si="2"/>
        <v>0</v>
      </c>
      <c r="D23" s="50">
        <f t="shared" si="2"/>
        <v>0</v>
      </c>
      <c r="E23" s="50">
        <f t="shared" si="2"/>
        <v>0</v>
      </c>
      <c r="F23" s="50">
        <f t="shared" si="2"/>
        <v>0</v>
      </c>
      <c r="G23" s="50">
        <f t="shared" si="2"/>
        <v>0</v>
      </c>
      <c r="H23" s="50">
        <f t="shared" si="2"/>
        <v>0</v>
      </c>
      <c r="I23" s="50">
        <f t="shared" si="2"/>
        <v>0</v>
      </c>
      <c r="J23" s="50">
        <f t="shared" si="2"/>
        <v>0</v>
      </c>
      <c r="K23" s="50"/>
      <c r="L23" s="203">
        <f>SUM(B23:K23)</f>
        <v>0</v>
      </c>
      <c r="M23" s="42"/>
    </row>
    <row r="24" spans="1:15" s="35" customFormat="1">
      <c r="A24" s="51" t="s">
        <v>278</v>
      </c>
      <c r="B24" s="52"/>
      <c r="C24" s="240"/>
      <c r="D24" s="38"/>
      <c r="E24" s="38"/>
      <c r="F24" s="52"/>
      <c r="G24" s="52"/>
      <c r="H24" s="52"/>
      <c r="I24" s="52"/>
      <c r="J24" s="37"/>
      <c r="K24" s="260"/>
      <c r="L24" s="203">
        <f>SUM(B24:K24)</f>
        <v>0</v>
      </c>
      <c r="M24" s="41"/>
    </row>
    <row r="25" spans="1:15" s="35" customFormat="1">
      <c r="A25" s="53" t="s">
        <v>279</v>
      </c>
      <c r="B25" s="42"/>
      <c r="C25" s="42"/>
      <c r="D25" s="42"/>
      <c r="E25" s="42"/>
      <c r="F25" s="42"/>
      <c r="G25" s="42"/>
      <c r="H25" s="42"/>
      <c r="I25" s="42"/>
      <c r="J25" s="42"/>
      <c r="K25" s="59"/>
      <c r="L25" s="54"/>
      <c r="M25" s="42"/>
    </row>
    <row r="26" spans="1:15" s="35" customFormat="1">
      <c r="A26" s="42">
        <v>1</v>
      </c>
      <c r="B26" s="55"/>
      <c r="C26" s="55"/>
      <c r="D26" s="55"/>
      <c r="E26" s="55"/>
      <c r="F26" s="55"/>
      <c r="G26" s="55"/>
      <c r="H26" s="55"/>
      <c r="I26" s="55"/>
      <c r="J26" s="55"/>
      <c r="K26" s="261"/>
      <c r="L26" s="40">
        <f t="shared" ref="L26:L32" si="3">SUM(B26:K26)</f>
        <v>0</v>
      </c>
      <c r="M26" s="44"/>
    </row>
    <row r="27" spans="1:15" s="35" customFormat="1">
      <c r="A27" s="42">
        <v>0.5</v>
      </c>
      <c r="B27" s="55"/>
      <c r="C27" s="55"/>
      <c r="D27" s="55"/>
      <c r="E27" s="55"/>
      <c r="F27" s="55"/>
      <c r="G27" s="55"/>
      <c r="H27" s="55"/>
      <c r="I27" s="55"/>
      <c r="J27" s="55"/>
      <c r="K27" s="261"/>
      <c r="L27" s="40">
        <f t="shared" si="3"/>
        <v>0</v>
      </c>
      <c r="M27" s="44"/>
    </row>
    <row r="28" spans="1:15" s="35" customFormat="1">
      <c r="A28" s="42">
        <v>0.25</v>
      </c>
      <c r="B28" s="55"/>
      <c r="C28" s="55"/>
      <c r="D28" s="55"/>
      <c r="E28" s="55"/>
      <c r="F28" s="55"/>
      <c r="G28" s="55"/>
      <c r="H28" s="55"/>
      <c r="I28" s="55"/>
      <c r="J28" s="55"/>
      <c r="K28" s="261"/>
      <c r="L28" s="40">
        <f t="shared" si="3"/>
        <v>0</v>
      </c>
      <c r="M28" s="44"/>
    </row>
    <row r="29" spans="1:15" s="35" customFormat="1">
      <c r="A29" s="42">
        <v>0.1</v>
      </c>
      <c r="B29" s="55"/>
      <c r="C29" s="55"/>
      <c r="D29" s="55"/>
      <c r="E29" s="55"/>
      <c r="F29" s="55"/>
      <c r="G29" s="55"/>
      <c r="H29" s="55"/>
      <c r="I29" s="55"/>
      <c r="J29" s="55"/>
      <c r="K29" s="261"/>
      <c r="L29" s="40">
        <f t="shared" si="3"/>
        <v>0</v>
      </c>
      <c r="M29" s="44"/>
    </row>
    <row r="30" spans="1:15" s="35" customFormat="1">
      <c r="A30" s="42">
        <v>0.05</v>
      </c>
      <c r="B30" s="55"/>
      <c r="C30" s="55"/>
      <c r="D30" s="55"/>
      <c r="E30" s="55"/>
      <c r="F30" s="55"/>
      <c r="G30" s="55"/>
      <c r="H30" s="55"/>
      <c r="I30" s="55"/>
      <c r="J30" s="55"/>
      <c r="K30" s="261"/>
      <c r="L30" s="40">
        <f t="shared" si="3"/>
        <v>0</v>
      </c>
      <c r="M30" s="44"/>
    </row>
    <row r="31" spans="1:15" s="35" customFormat="1">
      <c r="A31" s="42">
        <v>0.01</v>
      </c>
      <c r="B31" s="55"/>
      <c r="C31" s="55"/>
      <c r="D31" s="55"/>
      <c r="E31" s="55"/>
      <c r="F31" s="55"/>
      <c r="G31" s="55"/>
      <c r="H31" s="55"/>
      <c r="I31" s="55"/>
      <c r="J31" s="55"/>
      <c r="K31" s="261"/>
      <c r="L31" s="40">
        <f t="shared" si="3"/>
        <v>0</v>
      </c>
      <c r="M31" s="44"/>
      <c r="O31" s="43"/>
    </row>
    <row r="32" spans="1:15" s="35" customFormat="1">
      <c r="A32" s="48" t="s">
        <v>274</v>
      </c>
      <c r="B32" s="57">
        <f t="shared" ref="B32:M32" si="4">SUM(B24:B31)</f>
        <v>0</v>
      </c>
      <c r="C32" s="57">
        <f t="shared" si="4"/>
        <v>0</v>
      </c>
      <c r="D32" s="57">
        <f t="shared" si="4"/>
        <v>0</v>
      </c>
      <c r="E32" s="57">
        <f t="shared" si="4"/>
        <v>0</v>
      </c>
      <c r="F32" s="57">
        <f t="shared" si="4"/>
        <v>0</v>
      </c>
      <c r="G32" s="57">
        <f t="shared" si="4"/>
        <v>0</v>
      </c>
      <c r="H32" s="57">
        <f t="shared" si="4"/>
        <v>0</v>
      </c>
      <c r="I32" s="57">
        <f t="shared" si="4"/>
        <v>0</v>
      </c>
      <c r="J32" s="57">
        <f t="shared" si="4"/>
        <v>0</v>
      </c>
      <c r="K32" s="57">
        <f t="shared" si="4"/>
        <v>0</v>
      </c>
      <c r="L32" s="469">
        <f t="shared" si="3"/>
        <v>0</v>
      </c>
      <c r="M32" s="187">
        <f t="shared" si="4"/>
        <v>0</v>
      </c>
    </row>
    <row r="33" spans="1:13" s="35" customFormat="1">
      <c r="A33" s="49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59">
        <f>SUM(L18,L19,L23,L32)</f>
        <v>0</v>
      </c>
      <c r="M33" s="42"/>
    </row>
    <row r="34" spans="1:13" s="35" customFormat="1">
      <c r="A34" s="48" t="s">
        <v>273</v>
      </c>
      <c r="B34" s="57">
        <f t="shared" ref="B34:J34" si="5">SUM(B18,B19,B23,B32)</f>
        <v>0</v>
      </c>
      <c r="C34" s="57">
        <f t="shared" si="5"/>
        <v>0</v>
      </c>
      <c r="D34" s="57">
        <f t="shared" si="5"/>
        <v>0</v>
      </c>
      <c r="E34" s="57">
        <f t="shared" si="5"/>
        <v>0</v>
      </c>
      <c r="F34" s="57">
        <f t="shared" si="5"/>
        <v>0</v>
      </c>
      <c r="G34" s="57">
        <f>SUM(G18,G19,G23,G32)</f>
        <v>0</v>
      </c>
      <c r="H34" s="57">
        <f t="shared" si="5"/>
        <v>0</v>
      </c>
      <c r="I34" s="57">
        <f t="shared" si="5"/>
        <v>0</v>
      </c>
      <c r="J34" s="57">
        <f t="shared" si="5"/>
        <v>0</v>
      </c>
      <c r="K34" s="57">
        <f>SUM(K18,K19,K23,K32)</f>
        <v>0</v>
      </c>
      <c r="L34" s="40">
        <f>SUM(B34:K34)</f>
        <v>0</v>
      </c>
      <c r="M34" s="42"/>
    </row>
    <row r="35" spans="1:13" s="35" customFormat="1" ht="13" thickBot="1">
      <c r="A35" s="49" t="s">
        <v>280</v>
      </c>
      <c r="B35" s="52">
        <v>50</v>
      </c>
      <c r="C35" s="52">
        <v>75</v>
      </c>
      <c r="D35" s="52">
        <v>125</v>
      </c>
      <c r="E35" s="52">
        <v>75</v>
      </c>
      <c r="F35" s="52">
        <v>55</v>
      </c>
      <c r="G35" s="52">
        <v>50</v>
      </c>
      <c r="H35" s="42">
        <v>50</v>
      </c>
      <c r="I35" s="42"/>
      <c r="J35" s="42">
        <v>20</v>
      </c>
      <c r="K35" s="42"/>
      <c r="L35" s="60">
        <f>SUM(B35:J35)</f>
        <v>500</v>
      </c>
      <c r="M35" s="84"/>
    </row>
    <row r="36" spans="1:13" s="35" customFormat="1" ht="16" thickBot="1">
      <c r="A36" s="61" t="s">
        <v>271</v>
      </c>
      <c r="B36" s="62">
        <f t="shared" ref="B36:K36" si="6">SUM(B34-B35)</f>
        <v>-50</v>
      </c>
      <c r="C36" s="62">
        <f t="shared" si="6"/>
        <v>-75</v>
      </c>
      <c r="D36" s="62">
        <f t="shared" si="6"/>
        <v>-125</v>
      </c>
      <c r="E36" s="62">
        <f t="shared" si="6"/>
        <v>-75</v>
      </c>
      <c r="F36" s="62">
        <f t="shared" si="6"/>
        <v>-55</v>
      </c>
      <c r="G36" s="62">
        <f t="shared" si="6"/>
        <v>-50</v>
      </c>
      <c r="H36" s="62">
        <f t="shared" si="6"/>
        <v>-50</v>
      </c>
      <c r="I36" s="62">
        <f t="shared" si="6"/>
        <v>0</v>
      </c>
      <c r="J36" s="62">
        <f t="shared" si="6"/>
        <v>-20</v>
      </c>
      <c r="K36" s="62">
        <f t="shared" si="6"/>
        <v>0</v>
      </c>
      <c r="L36" s="63">
        <f>SUM(B36:K36)</f>
        <v>-500</v>
      </c>
      <c r="M36" s="188">
        <f>SUM(M18,M19,M32)</f>
        <v>0</v>
      </c>
    </row>
  </sheetData>
  <phoneticPr fontId="0" type="noConversion"/>
  <printOptions horizontalCentered="1" verticalCentered="1"/>
  <pageMargins left="0.25" right="0.25" top="1" bottom="1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42"/>
  <sheetViews>
    <sheetView topLeftCell="A22" workbookViewId="0">
      <selection activeCell="C37" sqref="C37"/>
    </sheetView>
  </sheetViews>
  <sheetFormatPr baseColWidth="10" defaultColWidth="8.83203125" defaultRowHeight="12"/>
  <cols>
    <col min="1" max="1" width="33.6640625" customWidth="1"/>
    <col min="2" max="2" width="42.5" customWidth="1"/>
    <col min="3" max="3" width="31.6640625" customWidth="1"/>
    <col min="4" max="4" width="15.1640625" bestFit="1" customWidth="1"/>
  </cols>
  <sheetData>
    <row r="1" spans="1:4" ht="23">
      <c r="B1" s="110" t="s">
        <v>31</v>
      </c>
    </row>
    <row r="2" spans="1:4" ht="23">
      <c r="B2" s="110" t="s">
        <v>163</v>
      </c>
    </row>
    <row r="3" spans="1:4" ht="17">
      <c r="B3" s="111" t="s">
        <v>292</v>
      </c>
    </row>
    <row r="4" spans="1:4" ht="17">
      <c r="B4" s="111" t="s">
        <v>11</v>
      </c>
    </row>
    <row r="5" spans="1:4" ht="17">
      <c r="B5" s="111" t="s">
        <v>32</v>
      </c>
    </row>
    <row r="6" spans="1:4" ht="17">
      <c r="B6" s="111" t="s">
        <v>294</v>
      </c>
      <c r="C6" s="29"/>
      <c r="D6" s="112"/>
    </row>
    <row r="7" spans="1:4" ht="17">
      <c r="B7" s="29"/>
      <c r="C7" s="29"/>
      <c r="D7" s="248"/>
    </row>
    <row r="8" spans="1:4" ht="18" thickBot="1">
      <c r="B8" s="29" t="s">
        <v>295</v>
      </c>
      <c r="C8" s="113"/>
      <c r="D8" s="5"/>
    </row>
    <row r="9" spans="1:4" ht="18" thickBot="1">
      <c r="A9" s="28"/>
      <c r="B9" s="29" t="s">
        <v>296</v>
      </c>
      <c r="C9" s="195"/>
      <c r="D9" s="5"/>
    </row>
    <row r="10" spans="1:4" ht="17">
      <c r="A10" s="28"/>
      <c r="B10" s="28"/>
      <c r="C10" s="28"/>
      <c r="D10" s="5"/>
    </row>
    <row r="11" spans="1:4" ht="17">
      <c r="A11" s="28" t="s">
        <v>216</v>
      </c>
      <c r="B11" s="28"/>
      <c r="C11" s="28"/>
      <c r="D11" s="5"/>
    </row>
    <row r="12" spans="1:4" ht="20" customHeight="1">
      <c r="A12" s="28" t="s">
        <v>217</v>
      </c>
      <c r="B12" s="28"/>
      <c r="C12" s="28"/>
      <c r="D12" s="5"/>
    </row>
    <row r="13" spans="1:4" ht="20" customHeight="1" thickBot="1">
      <c r="A13" s="96" t="s">
        <v>297</v>
      </c>
      <c r="B13" s="113" t="s">
        <v>223</v>
      </c>
      <c r="C13" s="113"/>
      <c r="D13" s="5"/>
    </row>
    <row r="14" spans="1:4" ht="20" customHeight="1" thickBot="1">
      <c r="A14" s="96" t="s">
        <v>298</v>
      </c>
      <c r="B14" s="114" t="s">
        <v>140</v>
      </c>
      <c r="C14" s="113"/>
      <c r="D14" s="5"/>
    </row>
    <row r="15" spans="1:4" ht="18" thickBot="1">
      <c r="A15" s="96" t="s">
        <v>299</v>
      </c>
      <c r="B15" s="114" t="s">
        <v>141</v>
      </c>
      <c r="C15" s="113"/>
      <c r="D15" s="5"/>
    </row>
    <row r="16" spans="1:4" ht="17">
      <c r="A16" s="115" t="s">
        <v>61</v>
      </c>
      <c r="B16" s="115" t="s">
        <v>9</v>
      </c>
      <c r="C16" s="28"/>
      <c r="D16" s="5"/>
    </row>
    <row r="17" spans="1:5" ht="18" thickBot="1">
      <c r="A17" s="96" t="s">
        <v>10</v>
      </c>
      <c r="B17" s="113" t="s">
        <v>14</v>
      </c>
      <c r="C17" s="113"/>
      <c r="D17" s="5"/>
    </row>
    <row r="18" spans="1:5">
      <c r="D18" s="70"/>
      <c r="E18" s="8"/>
    </row>
    <row r="19" spans="1:5" s="115" customFormat="1" ht="15">
      <c r="A19"/>
      <c r="B19"/>
      <c r="C19"/>
      <c r="D19" s="249"/>
      <c r="E19" s="21"/>
    </row>
    <row r="20" spans="1:5" ht="15">
      <c r="A20" s="72" t="s">
        <v>287</v>
      </c>
      <c r="B20" s="72" t="s">
        <v>300</v>
      </c>
      <c r="C20" s="72" t="s">
        <v>301</v>
      </c>
      <c r="D20" s="5"/>
    </row>
    <row r="21" spans="1:5" ht="17">
      <c r="A21" s="116"/>
      <c r="B21" s="117"/>
      <c r="C21" s="119"/>
      <c r="D21" s="5"/>
    </row>
    <row r="22" spans="1:5" ht="17">
      <c r="A22" s="116"/>
      <c r="B22" s="118"/>
      <c r="C22" s="119"/>
      <c r="D22" s="250"/>
    </row>
    <row r="23" spans="1:5" ht="17">
      <c r="A23" s="116"/>
      <c r="B23" s="118"/>
      <c r="C23" s="119"/>
      <c r="D23" s="250"/>
    </row>
    <row r="24" spans="1:5" ht="17">
      <c r="A24" s="116"/>
      <c r="B24" s="120"/>
      <c r="C24" s="119"/>
      <c r="D24" s="250"/>
    </row>
    <row r="25" spans="1:5" ht="17">
      <c r="A25" s="116"/>
      <c r="B25" s="118"/>
      <c r="C25" s="119"/>
      <c r="D25" s="250"/>
    </row>
    <row r="26" spans="1:5" ht="17">
      <c r="A26" s="116"/>
      <c r="B26" s="118"/>
      <c r="C26" s="119"/>
      <c r="D26" s="250"/>
    </row>
    <row r="27" spans="1:5" ht="17">
      <c r="A27" s="116"/>
      <c r="B27" s="120"/>
      <c r="C27" s="119"/>
      <c r="D27" s="250"/>
    </row>
    <row r="28" spans="1:5" ht="17">
      <c r="A28" s="116"/>
      <c r="B28" s="120"/>
      <c r="C28" s="119"/>
      <c r="D28" s="250"/>
    </row>
    <row r="29" spans="1:5" ht="17">
      <c r="A29" s="116"/>
      <c r="B29" s="118"/>
      <c r="C29" s="119"/>
      <c r="D29" s="250"/>
    </row>
    <row r="30" spans="1:5" ht="17">
      <c r="A30" s="116"/>
      <c r="B30" s="118"/>
      <c r="C30" s="119"/>
      <c r="D30" s="250"/>
    </row>
    <row r="31" spans="1:5" ht="17">
      <c r="A31" s="116"/>
      <c r="B31" s="120"/>
      <c r="C31" s="119"/>
      <c r="D31" s="250"/>
    </row>
    <row r="32" spans="1:5" ht="17">
      <c r="A32" s="116"/>
      <c r="B32" s="120"/>
      <c r="C32" s="119"/>
      <c r="D32" s="250"/>
    </row>
    <row r="33" spans="1:4" ht="18" thickBot="1">
      <c r="A33" s="116"/>
      <c r="B33" s="120"/>
      <c r="C33" s="544"/>
      <c r="D33" s="5"/>
    </row>
    <row r="34" spans="1:4" ht="19" thickTop="1" thickBot="1">
      <c r="A34" s="122"/>
      <c r="B34" s="29" t="s">
        <v>273</v>
      </c>
      <c r="C34" s="570">
        <f>SUM(C21:C33)</f>
        <v>0</v>
      </c>
      <c r="D34" s="5"/>
    </row>
    <row r="35" spans="1:4" s="115" customFormat="1" ht="15">
      <c r="A35" s="123"/>
      <c r="B35"/>
      <c r="C35"/>
      <c r="D35" s="251"/>
    </row>
    <row r="36" spans="1:4" ht="15">
      <c r="A36" s="123"/>
      <c r="C36" s="21" t="s">
        <v>304</v>
      </c>
      <c r="D36" s="5"/>
    </row>
    <row r="37" spans="1:4" s="115" customFormat="1" ht="15">
      <c r="A37" s="123"/>
      <c r="B37"/>
      <c r="C37" s="547"/>
      <c r="D37" s="251"/>
    </row>
    <row r="38" spans="1:4" ht="15.75" customHeight="1" thickBot="1">
      <c r="A38" s="96" t="s">
        <v>302</v>
      </c>
      <c r="B38" s="124"/>
      <c r="C38" s="402"/>
      <c r="D38" s="5"/>
    </row>
    <row r="39" spans="1:4" s="115" customFormat="1" ht="15">
      <c r="A39" s="18"/>
      <c r="B39" s="5"/>
      <c r="C39" s="18"/>
      <c r="D39" s="252"/>
    </row>
    <row r="40" spans="1:4" ht="16" thickBot="1">
      <c r="A40" s="96" t="s">
        <v>303</v>
      </c>
      <c r="B40" s="124"/>
      <c r="C40" s="360"/>
    </row>
    <row r="42" spans="1:4" ht="16" thickBot="1">
      <c r="A42" s="96" t="s">
        <v>220</v>
      </c>
      <c r="B42" s="124"/>
      <c r="C42" s="255"/>
    </row>
  </sheetData>
  <sheetCalcPr fullCalcOnLoad="1"/>
  <printOptions horizontalCentered="1"/>
  <pageMargins left="0.5" right="0.5" top="1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42"/>
  <sheetViews>
    <sheetView topLeftCell="A28" workbookViewId="0">
      <selection activeCell="C36" sqref="C36"/>
    </sheetView>
  </sheetViews>
  <sheetFormatPr baseColWidth="10" defaultColWidth="8.83203125" defaultRowHeight="12"/>
  <cols>
    <col min="1" max="1" width="31.5" customWidth="1"/>
    <col min="2" max="2" width="42.5" customWidth="1"/>
    <col min="3" max="3" width="31.6640625" customWidth="1"/>
    <col min="4" max="4" width="15.1640625" bestFit="1" customWidth="1"/>
  </cols>
  <sheetData>
    <row r="1" spans="1:4" ht="23">
      <c r="B1" s="110" t="s">
        <v>31</v>
      </c>
    </row>
    <row r="2" spans="1:4" ht="23">
      <c r="B2" s="110" t="s">
        <v>163</v>
      </c>
    </row>
    <row r="3" spans="1:4" ht="17">
      <c r="B3" s="111" t="s">
        <v>292</v>
      </c>
    </row>
    <row r="4" spans="1:4" ht="17">
      <c r="B4" s="111" t="s">
        <v>293</v>
      </c>
    </row>
    <row r="5" spans="1:4" ht="17">
      <c r="B5" s="111" t="s">
        <v>32</v>
      </c>
    </row>
    <row r="6" spans="1:4" ht="17">
      <c r="B6" s="111" t="s">
        <v>294</v>
      </c>
      <c r="C6" s="29"/>
      <c r="D6" s="112"/>
    </row>
    <row r="7" spans="1:4" ht="17">
      <c r="B7" s="29"/>
      <c r="C7" s="29"/>
      <c r="D7" s="248"/>
    </row>
    <row r="8" spans="1:4" ht="18" thickBot="1">
      <c r="B8" s="29" t="s">
        <v>295</v>
      </c>
      <c r="C8" s="113"/>
      <c r="D8" s="5"/>
    </row>
    <row r="9" spans="1:4" ht="18" thickBot="1">
      <c r="A9" s="28"/>
      <c r="B9" s="29" t="s">
        <v>296</v>
      </c>
      <c r="C9" s="195"/>
      <c r="D9" s="5"/>
    </row>
    <row r="10" spans="1:4" ht="17">
      <c r="A10" s="28"/>
      <c r="B10" s="28"/>
      <c r="C10" s="28"/>
      <c r="D10" s="5"/>
    </row>
    <row r="11" spans="1:4" ht="17">
      <c r="A11" s="28" t="s">
        <v>216</v>
      </c>
      <c r="B11" s="28"/>
      <c r="C11" s="28"/>
      <c r="D11" s="5"/>
    </row>
    <row r="12" spans="1:4" ht="20" customHeight="1">
      <c r="A12" s="28" t="s">
        <v>217</v>
      </c>
      <c r="B12" s="28"/>
      <c r="C12" s="28"/>
      <c r="D12" s="5"/>
    </row>
    <row r="13" spans="1:4" ht="20" customHeight="1" thickBot="1">
      <c r="A13" s="96" t="s">
        <v>297</v>
      </c>
      <c r="B13" s="113"/>
      <c r="C13" s="113"/>
      <c r="D13" s="5"/>
    </row>
    <row r="14" spans="1:4" ht="20" customHeight="1" thickBot="1">
      <c r="A14" s="96" t="s">
        <v>298</v>
      </c>
      <c r="B14" s="114"/>
      <c r="C14" s="113"/>
      <c r="D14" s="252"/>
    </row>
    <row r="15" spans="1:4" ht="18" thickBot="1">
      <c r="A15" s="96" t="s">
        <v>299</v>
      </c>
      <c r="B15" s="114"/>
      <c r="C15" s="113"/>
    </row>
    <row r="16" spans="1:4" ht="17">
      <c r="A16" s="115" t="s">
        <v>218</v>
      </c>
      <c r="B16" s="28"/>
      <c r="C16" s="28"/>
      <c r="D16" s="5"/>
    </row>
    <row r="17" spans="1:5" ht="18" thickBot="1">
      <c r="A17" s="96" t="s">
        <v>219</v>
      </c>
      <c r="B17" s="113" t="s">
        <v>44</v>
      </c>
      <c r="C17" s="113"/>
      <c r="D17" s="5"/>
    </row>
    <row r="18" spans="1:5">
      <c r="D18" s="70"/>
      <c r="E18" s="8"/>
    </row>
    <row r="19" spans="1:5" s="115" customFormat="1" ht="15">
      <c r="A19"/>
      <c r="B19"/>
      <c r="C19"/>
      <c r="D19" s="249"/>
      <c r="E19" s="21"/>
    </row>
    <row r="20" spans="1:5" ht="15">
      <c r="A20" s="72" t="s">
        <v>287</v>
      </c>
      <c r="B20" s="72" t="s">
        <v>300</v>
      </c>
      <c r="C20" s="72" t="s">
        <v>301</v>
      </c>
      <c r="D20" s="5"/>
    </row>
    <row r="21" spans="1:5" ht="17">
      <c r="A21" s="116"/>
      <c r="B21" s="117"/>
      <c r="C21" s="119"/>
      <c r="D21" s="5"/>
    </row>
    <row r="22" spans="1:5" ht="17">
      <c r="A22" s="116"/>
      <c r="B22" s="118"/>
      <c r="C22" s="119"/>
      <c r="D22" s="250"/>
    </row>
    <row r="23" spans="1:5" ht="17">
      <c r="A23" s="116"/>
      <c r="B23" s="118"/>
      <c r="C23" s="119"/>
      <c r="D23" s="250"/>
    </row>
    <row r="24" spans="1:5" ht="17">
      <c r="A24" s="116"/>
      <c r="B24" s="120"/>
      <c r="C24" s="119"/>
      <c r="D24" s="250"/>
    </row>
    <row r="25" spans="1:5" ht="17">
      <c r="A25" s="116"/>
      <c r="B25" s="118"/>
      <c r="C25" s="119"/>
      <c r="D25" s="250"/>
    </row>
    <row r="26" spans="1:5" ht="17">
      <c r="A26" s="116"/>
      <c r="B26" s="118"/>
      <c r="C26" s="119"/>
      <c r="D26" s="250"/>
    </row>
    <row r="27" spans="1:5" ht="17">
      <c r="A27" s="116"/>
      <c r="B27" s="120"/>
      <c r="C27" s="119"/>
      <c r="D27" s="250"/>
    </row>
    <row r="28" spans="1:5" ht="17">
      <c r="A28" s="116"/>
      <c r="B28" s="120"/>
      <c r="C28" s="119"/>
      <c r="D28" s="250"/>
    </row>
    <row r="29" spans="1:5" ht="17">
      <c r="A29" s="116"/>
      <c r="B29" s="118"/>
      <c r="C29" s="119"/>
      <c r="D29" s="250"/>
    </row>
    <row r="30" spans="1:5" ht="17">
      <c r="A30" s="116"/>
      <c r="B30" s="118"/>
      <c r="C30" s="119"/>
      <c r="D30" s="250"/>
    </row>
    <row r="31" spans="1:5" ht="17">
      <c r="A31" s="116"/>
      <c r="B31" s="120"/>
      <c r="C31" s="119"/>
      <c r="D31" s="250"/>
    </row>
    <row r="32" spans="1:5" ht="17">
      <c r="A32" s="116"/>
      <c r="B32" s="120"/>
      <c r="C32" s="119"/>
      <c r="D32" s="250"/>
    </row>
    <row r="33" spans="1:4" ht="18" thickBot="1">
      <c r="A33" s="116"/>
      <c r="B33" s="120"/>
      <c r="C33" s="121"/>
      <c r="D33" s="5"/>
    </row>
    <row r="34" spans="1:4" ht="18" thickBot="1">
      <c r="A34" s="122"/>
      <c r="B34" s="29" t="s">
        <v>273</v>
      </c>
      <c r="C34" s="359"/>
      <c r="D34" s="5"/>
    </row>
    <row r="35" spans="1:4" s="115" customFormat="1" ht="15">
      <c r="A35" s="123"/>
      <c r="B35"/>
      <c r="C35"/>
      <c r="D35" s="251"/>
    </row>
    <row r="36" spans="1:4" ht="15">
      <c r="A36" s="123"/>
      <c r="C36" s="212"/>
      <c r="D36" s="5"/>
    </row>
    <row r="37" spans="1:4" s="115" customFormat="1" ht="15">
      <c r="A37" s="123"/>
      <c r="B37"/>
      <c r="C37" s="21"/>
      <c r="D37" s="251"/>
    </row>
    <row r="38" spans="1:4" ht="15.75" customHeight="1" thickBot="1">
      <c r="A38" s="96" t="s">
        <v>302</v>
      </c>
      <c r="B38" s="124" t="s">
        <v>330</v>
      </c>
      <c r="C38" s="402"/>
      <c r="D38" s="5"/>
    </row>
    <row r="39" spans="1:4" s="115" customFormat="1" ht="15">
      <c r="A39" s="18"/>
      <c r="B39" s="5"/>
      <c r="C39" s="18"/>
      <c r="D39" s="252"/>
    </row>
    <row r="40" spans="1:4" ht="16" thickBot="1">
      <c r="A40" s="96" t="s">
        <v>303</v>
      </c>
      <c r="B40" s="124"/>
      <c r="C40" s="360"/>
    </row>
    <row r="42" spans="1:4" ht="16" thickBot="1">
      <c r="A42" s="96" t="s">
        <v>220</v>
      </c>
      <c r="B42" s="124"/>
      <c r="C42" s="255"/>
    </row>
  </sheetData>
  <sheetCalcPr fullCalcOnLoad="1"/>
  <printOptions horizontalCentered="1"/>
  <pageMargins left="0.5" right="0.5" top="1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J40"/>
  <sheetViews>
    <sheetView workbookViewId="0"/>
  </sheetViews>
  <sheetFormatPr baseColWidth="10" defaultColWidth="8.83203125" defaultRowHeight="12"/>
  <cols>
    <col min="1" max="1" width="11.5" customWidth="1"/>
    <col min="5" max="5" width="11.1640625" customWidth="1"/>
    <col min="6" max="6" width="11.83203125" customWidth="1"/>
    <col min="10" max="10" width="12" customWidth="1"/>
  </cols>
  <sheetData>
    <row r="1" spans="1:10" ht="17">
      <c r="A1" s="233"/>
      <c r="B1" s="234"/>
      <c r="C1" s="235" t="s">
        <v>265</v>
      </c>
      <c r="D1" s="234"/>
      <c r="E1" s="236"/>
      <c r="F1" s="233"/>
      <c r="G1" s="234"/>
      <c r="H1" s="235" t="s">
        <v>265</v>
      </c>
      <c r="I1" s="234"/>
      <c r="J1" s="236"/>
    </row>
    <row r="2" spans="1:10" ht="17">
      <c r="A2" s="144"/>
      <c r="B2" s="5"/>
      <c r="C2" s="237" t="s">
        <v>330</v>
      </c>
      <c r="D2" s="5"/>
      <c r="E2" s="145"/>
      <c r="F2" s="144"/>
      <c r="G2" s="5"/>
      <c r="H2" s="237" t="str">
        <f>C2</f>
        <v>Santa Clara Valley District</v>
      </c>
      <c r="I2" s="5"/>
      <c r="J2" s="145"/>
    </row>
    <row r="3" spans="1:10" ht="17">
      <c r="A3" s="144"/>
      <c r="B3" s="5"/>
      <c r="C3" s="237" t="s">
        <v>174</v>
      </c>
      <c r="D3" s="5"/>
      <c r="E3" s="145"/>
      <c r="F3" s="144"/>
      <c r="G3" s="5"/>
      <c r="H3" s="237" t="str">
        <f>C3</f>
        <v>Money Turn in Receipt</v>
      </c>
      <c r="I3" s="5"/>
      <c r="J3" s="145"/>
    </row>
    <row r="4" spans="1:10" ht="15">
      <c r="A4" s="144"/>
      <c r="B4" s="5"/>
      <c r="C4" s="72"/>
      <c r="D4" s="5"/>
      <c r="E4" s="145"/>
      <c r="F4" s="144"/>
      <c r="G4" s="5"/>
      <c r="H4" s="72"/>
      <c r="I4" s="5"/>
      <c r="J4" s="145"/>
    </row>
    <row r="5" spans="1:10" ht="15">
      <c r="A5" s="238" t="s">
        <v>175</v>
      </c>
      <c r="B5" s="2"/>
      <c r="C5" s="2"/>
      <c r="D5" s="2"/>
      <c r="E5" s="22"/>
      <c r="F5" s="238" t="s">
        <v>175</v>
      </c>
      <c r="G5" s="2"/>
      <c r="H5" s="2"/>
      <c r="I5" s="2"/>
      <c r="J5" s="22"/>
    </row>
    <row r="6" spans="1:10" ht="15">
      <c r="A6" s="238" t="s">
        <v>304</v>
      </c>
      <c r="B6" s="2"/>
      <c r="C6" s="2"/>
      <c r="D6" s="2"/>
      <c r="E6" s="22"/>
      <c r="F6" s="238" t="s">
        <v>304</v>
      </c>
      <c r="G6" s="2"/>
      <c r="H6" s="2"/>
      <c r="I6" s="2"/>
      <c r="J6" s="22"/>
    </row>
    <row r="7" spans="1:10" ht="15">
      <c r="A7" s="238" t="s">
        <v>176</v>
      </c>
      <c r="B7" s="2"/>
      <c r="C7" s="2"/>
      <c r="D7" s="2"/>
      <c r="E7" s="22"/>
      <c r="F7" s="238" t="s">
        <v>176</v>
      </c>
      <c r="G7" s="2"/>
      <c r="H7" s="2"/>
      <c r="I7" s="2"/>
      <c r="J7" s="22"/>
    </row>
    <row r="8" spans="1:10" ht="13" thickBot="1">
      <c r="A8" s="146"/>
      <c r="B8" s="23"/>
      <c r="C8" s="23"/>
      <c r="D8" s="23"/>
      <c r="E8" s="239"/>
      <c r="F8" s="146"/>
      <c r="G8" s="23"/>
      <c r="H8" s="23"/>
      <c r="I8" s="23"/>
      <c r="J8" s="239"/>
    </row>
    <row r="9" spans="1:10" ht="17">
      <c r="A9" s="233"/>
      <c r="B9" s="234"/>
      <c r="C9" s="235" t="s">
        <v>265</v>
      </c>
      <c r="D9" s="234"/>
      <c r="E9" s="236"/>
      <c r="F9" s="233"/>
      <c r="G9" s="234"/>
      <c r="H9" s="235" t="s">
        <v>265</v>
      </c>
      <c r="I9" s="234"/>
      <c r="J9" s="236"/>
    </row>
    <row r="10" spans="1:10" ht="17">
      <c r="A10" s="144"/>
      <c r="B10" s="5"/>
      <c r="C10" s="237" t="str">
        <f>C2</f>
        <v>Santa Clara Valley District</v>
      </c>
      <c r="D10" s="5"/>
      <c r="E10" s="145"/>
      <c r="F10" s="144"/>
      <c r="G10" s="5"/>
      <c r="H10" s="237" t="str">
        <f>C2</f>
        <v>Santa Clara Valley District</v>
      </c>
      <c r="I10" s="5"/>
      <c r="J10" s="145"/>
    </row>
    <row r="11" spans="1:10" ht="17">
      <c r="A11" s="144"/>
      <c r="B11" s="5"/>
      <c r="C11" s="237" t="str">
        <f>C3</f>
        <v>Money Turn in Receipt</v>
      </c>
      <c r="D11" s="5"/>
      <c r="E11" s="145"/>
      <c r="F11" s="144"/>
      <c r="G11" s="5"/>
      <c r="H11" s="237" t="str">
        <f>C3</f>
        <v>Money Turn in Receipt</v>
      </c>
      <c r="I11" s="5"/>
      <c r="J11" s="145"/>
    </row>
    <row r="12" spans="1:10" ht="15">
      <c r="A12" s="144"/>
      <c r="B12" s="5"/>
      <c r="C12" s="72"/>
      <c r="D12" s="5"/>
      <c r="E12" s="145"/>
      <c r="F12" s="144"/>
      <c r="G12" s="5"/>
      <c r="H12" s="72"/>
      <c r="I12" s="5"/>
      <c r="J12" s="145"/>
    </row>
    <row r="13" spans="1:10" ht="15">
      <c r="A13" s="238" t="s">
        <v>175</v>
      </c>
      <c r="B13" s="2"/>
      <c r="C13" s="2"/>
      <c r="D13" s="2"/>
      <c r="E13" s="22"/>
      <c r="F13" s="238" t="s">
        <v>175</v>
      </c>
      <c r="G13" s="2"/>
      <c r="H13" s="2"/>
      <c r="I13" s="2"/>
      <c r="J13" s="22"/>
    </row>
    <row r="14" spans="1:10" ht="15">
      <c r="A14" s="238" t="s">
        <v>304</v>
      </c>
      <c r="B14" s="2"/>
      <c r="C14" s="2"/>
      <c r="D14" s="2"/>
      <c r="E14" s="22"/>
      <c r="F14" s="238" t="s">
        <v>304</v>
      </c>
      <c r="G14" s="2"/>
      <c r="H14" s="2"/>
      <c r="I14" s="2"/>
      <c r="J14" s="22"/>
    </row>
    <row r="15" spans="1:10" ht="15">
      <c r="A15" s="238" t="s">
        <v>176</v>
      </c>
      <c r="B15" s="2"/>
      <c r="C15" s="2"/>
      <c r="D15" s="2"/>
      <c r="E15" s="22"/>
      <c r="F15" s="238" t="s">
        <v>176</v>
      </c>
      <c r="G15" s="2"/>
      <c r="H15" s="2"/>
      <c r="I15" s="2"/>
      <c r="J15" s="22"/>
    </row>
    <row r="16" spans="1:10" ht="13" thickBot="1">
      <c r="A16" s="146"/>
      <c r="B16" s="23"/>
      <c r="C16" s="23"/>
      <c r="D16" s="23"/>
      <c r="E16" s="239"/>
      <c r="F16" s="146"/>
      <c r="G16" s="23"/>
      <c r="H16" s="23"/>
      <c r="I16" s="23"/>
      <c r="J16" s="239"/>
    </row>
    <row r="17" spans="1:10" ht="17">
      <c r="A17" s="233"/>
      <c r="B17" s="234"/>
      <c r="C17" s="235" t="s">
        <v>265</v>
      </c>
      <c r="D17" s="234"/>
      <c r="E17" s="236"/>
      <c r="F17" s="233"/>
      <c r="G17" s="234"/>
      <c r="H17" s="235" t="s">
        <v>265</v>
      </c>
      <c r="I17" s="234"/>
      <c r="J17" s="236"/>
    </row>
    <row r="18" spans="1:10" ht="17">
      <c r="A18" s="144"/>
      <c r="B18" s="5"/>
      <c r="C18" s="237" t="str">
        <f>C2</f>
        <v>Santa Clara Valley District</v>
      </c>
      <c r="D18" s="5"/>
      <c r="E18" s="145"/>
      <c r="F18" s="144"/>
      <c r="G18" s="5"/>
      <c r="H18" s="237" t="str">
        <f>C2</f>
        <v>Santa Clara Valley District</v>
      </c>
      <c r="I18" s="5"/>
      <c r="J18" s="145"/>
    </row>
    <row r="19" spans="1:10" ht="17">
      <c r="A19" s="144"/>
      <c r="B19" s="5"/>
      <c r="C19" s="237" t="str">
        <f>C3</f>
        <v>Money Turn in Receipt</v>
      </c>
      <c r="D19" s="5"/>
      <c r="E19" s="145"/>
      <c r="F19" s="144"/>
      <c r="G19" s="5"/>
      <c r="H19" s="237" t="str">
        <f>C3</f>
        <v>Money Turn in Receipt</v>
      </c>
      <c r="I19" s="5"/>
      <c r="J19" s="145"/>
    </row>
    <row r="20" spans="1:10" ht="15">
      <c r="A20" s="144"/>
      <c r="B20" s="5"/>
      <c r="C20" s="72"/>
      <c r="D20" s="5"/>
      <c r="E20" s="145"/>
      <c r="F20" s="144"/>
      <c r="G20" s="5"/>
      <c r="H20" s="72"/>
      <c r="I20" s="5"/>
      <c r="J20" s="145"/>
    </row>
    <row r="21" spans="1:10" ht="15">
      <c r="A21" s="238" t="s">
        <v>175</v>
      </c>
      <c r="B21" s="2"/>
      <c r="C21" s="2"/>
      <c r="D21" s="2"/>
      <c r="E21" s="22"/>
      <c r="F21" s="238" t="s">
        <v>175</v>
      </c>
      <c r="G21" s="2"/>
      <c r="H21" s="2"/>
      <c r="I21" s="2"/>
      <c r="J21" s="22"/>
    </row>
    <row r="22" spans="1:10" ht="15">
      <c r="A22" s="238" t="s">
        <v>304</v>
      </c>
      <c r="B22" s="2"/>
      <c r="C22" s="2"/>
      <c r="D22" s="2"/>
      <c r="E22" s="22"/>
      <c r="F22" s="238" t="s">
        <v>304</v>
      </c>
      <c r="G22" s="2"/>
      <c r="H22" s="2"/>
      <c r="I22" s="2"/>
      <c r="J22" s="22"/>
    </row>
    <row r="23" spans="1:10" ht="15">
      <c r="A23" s="238" t="s">
        <v>176</v>
      </c>
      <c r="B23" s="2"/>
      <c r="C23" s="2"/>
      <c r="D23" s="2"/>
      <c r="E23" s="22"/>
      <c r="F23" s="238" t="s">
        <v>176</v>
      </c>
      <c r="G23" s="2"/>
      <c r="H23" s="2"/>
      <c r="I23" s="2"/>
      <c r="J23" s="22"/>
    </row>
    <row r="24" spans="1:10" ht="13" thickBot="1">
      <c r="A24" s="146"/>
      <c r="B24" s="23"/>
      <c r="C24" s="23"/>
      <c r="D24" s="23"/>
      <c r="E24" s="239"/>
      <c r="F24" s="146"/>
      <c r="G24" s="23"/>
      <c r="H24" s="23"/>
      <c r="I24" s="23"/>
      <c r="J24" s="239"/>
    </row>
    <row r="25" spans="1:10" ht="17">
      <c r="A25" s="233"/>
      <c r="B25" s="234"/>
      <c r="C25" s="235" t="s">
        <v>265</v>
      </c>
      <c r="D25" s="234"/>
      <c r="E25" s="236"/>
      <c r="F25" s="233"/>
      <c r="G25" s="234"/>
      <c r="H25" s="235" t="s">
        <v>265</v>
      </c>
      <c r="I25" s="234"/>
      <c r="J25" s="236"/>
    </row>
    <row r="26" spans="1:10" ht="17">
      <c r="A26" s="144"/>
      <c r="B26" s="5"/>
      <c r="C26" s="237" t="str">
        <f>C2</f>
        <v>Santa Clara Valley District</v>
      </c>
      <c r="D26" s="5"/>
      <c r="E26" s="145"/>
      <c r="F26" s="144"/>
      <c r="G26" s="5"/>
      <c r="H26" s="237" t="str">
        <f>C2</f>
        <v>Santa Clara Valley District</v>
      </c>
      <c r="I26" s="5"/>
      <c r="J26" s="145"/>
    </row>
    <row r="27" spans="1:10" ht="17">
      <c r="A27" s="144"/>
      <c r="B27" s="5"/>
      <c r="C27" s="237" t="str">
        <f>C3</f>
        <v>Money Turn in Receipt</v>
      </c>
      <c r="D27" s="5"/>
      <c r="E27" s="145"/>
      <c r="F27" s="144"/>
      <c r="G27" s="5"/>
      <c r="H27" s="237" t="str">
        <f>C3</f>
        <v>Money Turn in Receipt</v>
      </c>
      <c r="I27" s="5"/>
      <c r="J27" s="145"/>
    </row>
    <row r="28" spans="1:10" ht="15">
      <c r="A28" s="144"/>
      <c r="B28" s="5"/>
      <c r="C28" s="72"/>
      <c r="D28" s="5"/>
      <c r="E28" s="145"/>
      <c r="F28" s="144"/>
      <c r="G28" s="5"/>
      <c r="H28" s="72"/>
      <c r="I28" s="5"/>
      <c r="J28" s="145"/>
    </row>
    <row r="29" spans="1:10" ht="15">
      <c r="A29" s="238" t="s">
        <v>175</v>
      </c>
      <c r="B29" s="2"/>
      <c r="C29" s="2"/>
      <c r="D29" s="2"/>
      <c r="E29" s="22"/>
      <c r="F29" s="238" t="s">
        <v>175</v>
      </c>
      <c r="G29" s="2"/>
      <c r="H29" s="2"/>
      <c r="I29" s="2"/>
      <c r="J29" s="22"/>
    </row>
    <row r="30" spans="1:10" ht="15">
      <c r="A30" s="238" t="s">
        <v>304</v>
      </c>
      <c r="B30" s="2"/>
      <c r="C30" s="2"/>
      <c r="D30" s="2"/>
      <c r="E30" s="22"/>
      <c r="F30" s="238" t="s">
        <v>304</v>
      </c>
      <c r="G30" s="2"/>
      <c r="H30" s="2"/>
      <c r="I30" s="2"/>
      <c r="J30" s="22"/>
    </row>
    <row r="31" spans="1:10" ht="15">
      <c r="A31" s="238" t="s">
        <v>176</v>
      </c>
      <c r="B31" s="2"/>
      <c r="C31" s="2"/>
      <c r="D31" s="2"/>
      <c r="E31" s="22"/>
      <c r="F31" s="238" t="s">
        <v>176</v>
      </c>
      <c r="G31" s="2"/>
      <c r="H31" s="2"/>
      <c r="I31" s="2"/>
      <c r="J31" s="22"/>
    </row>
    <row r="32" spans="1:10" ht="13" thickBot="1">
      <c r="A32" s="146"/>
      <c r="B32" s="23"/>
      <c r="C32" s="23"/>
      <c r="D32" s="23"/>
      <c r="E32" s="239"/>
      <c r="F32" s="146"/>
      <c r="G32" s="23"/>
      <c r="H32" s="23"/>
      <c r="I32" s="23"/>
      <c r="J32" s="239"/>
    </row>
    <row r="33" spans="1:10" ht="17">
      <c r="A33" s="233"/>
      <c r="B33" s="234"/>
      <c r="C33" s="235" t="s">
        <v>265</v>
      </c>
      <c r="D33" s="234"/>
      <c r="E33" s="236"/>
      <c r="F33" s="233"/>
      <c r="G33" s="234"/>
      <c r="H33" s="235" t="s">
        <v>265</v>
      </c>
      <c r="I33" s="234"/>
      <c r="J33" s="236"/>
    </row>
    <row r="34" spans="1:10" ht="17">
      <c r="A34" s="144"/>
      <c r="B34" s="5"/>
      <c r="C34" s="237" t="str">
        <f>C2</f>
        <v>Santa Clara Valley District</v>
      </c>
      <c r="D34" s="5"/>
      <c r="E34" s="145"/>
      <c r="F34" s="144"/>
      <c r="G34" s="5"/>
      <c r="H34" s="237" t="str">
        <f>C2</f>
        <v>Santa Clara Valley District</v>
      </c>
      <c r="I34" s="5"/>
      <c r="J34" s="145"/>
    </row>
    <row r="35" spans="1:10" ht="17">
      <c r="A35" s="144"/>
      <c r="B35" s="5"/>
      <c r="C35" s="237" t="str">
        <f>C3</f>
        <v>Money Turn in Receipt</v>
      </c>
      <c r="D35" s="5"/>
      <c r="E35" s="145"/>
      <c r="F35" s="144"/>
      <c r="G35" s="5"/>
      <c r="H35" s="237" t="str">
        <f>C3</f>
        <v>Money Turn in Receipt</v>
      </c>
      <c r="I35" s="5"/>
      <c r="J35" s="145"/>
    </row>
    <row r="36" spans="1:10" ht="15">
      <c r="A36" s="144"/>
      <c r="B36" s="5"/>
      <c r="C36" s="72"/>
      <c r="D36" s="5"/>
      <c r="E36" s="145"/>
      <c r="F36" s="144"/>
      <c r="G36" s="5"/>
      <c r="H36" s="72"/>
      <c r="I36" s="5"/>
      <c r="J36" s="145"/>
    </row>
    <row r="37" spans="1:10" ht="15">
      <c r="A37" s="238" t="s">
        <v>175</v>
      </c>
      <c r="B37" s="2"/>
      <c r="C37" s="2"/>
      <c r="D37" s="2"/>
      <c r="E37" s="22"/>
      <c r="F37" s="238" t="s">
        <v>175</v>
      </c>
      <c r="G37" s="2"/>
      <c r="H37" s="2"/>
      <c r="I37" s="2"/>
      <c r="J37" s="22"/>
    </row>
    <row r="38" spans="1:10" ht="15">
      <c r="A38" s="238" t="s">
        <v>304</v>
      </c>
      <c r="B38" s="2"/>
      <c r="C38" s="2"/>
      <c r="D38" s="2"/>
      <c r="E38" s="22"/>
      <c r="F38" s="238" t="s">
        <v>304</v>
      </c>
      <c r="G38" s="2"/>
      <c r="H38" s="2"/>
      <c r="I38" s="2"/>
      <c r="J38" s="22"/>
    </row>
    <row r="39" spans="1:10" ht="15">
      <c r="A39" s="238" t="s">
        <v>176</v>
      </c>
      <c r="B39" s="2"/>
      <c r="C39" s="2"/>
      <c r="D39" s="2"/>
      <c r="E39" s="22"/>
      <c r="F39" s="238" t="s">
        <v>176</v>
      </c>
      <c r="G39" s="2"/>
      <c r="H39" s="2"/>
      <c r="I39" s="2"/>
      <c r="J39" s="22"/>
    </row>
    <row r="40" spans="1:10" ht="13" thickBot="1">
      <c r="A40" s="146"/>
      <c r="B40" s="23"/>
      <c r="C40" s="23"/>
      <c r="D40" s="23"/>
      <c r="E40" s="239"/>
      <c r="F40" s="146"/>
      <c r="G40" s="23"/>
      <c r="H40" s="23"/>
      <c r="I40" s="23"/>
      <c r="J40" s="239"/>
    </row>
  </sheetData>
  <sheetCalcPr fullCalcOnLoad="1"/>
  <phoneticPr fontId="0" type="noConversion"/>
  <printOptions horizontalCentered="1" verticalCentered="1"/>
  <pageMargins left="0.25" right="0.25" top="0.5" bottom="0.5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G28"/>
  <sheetViews>
    <sheetView workbookViewId="0">
      <selection activeCell="G8" sqref="G8"/>
    </sheetView>
  </sheetViews>
  <sheetFormatPr baseColWidth="10" defaultColWidth="8.83203125" defaultRowHeight="12"/>
  <cols>
    <col min="1" max="1" width="21.6640625" customWidth="1"/>
    <col min="2" max="3" width="18.6640625" customWidth="1"/>
    <col min="4" max="4" width="5.83203125" customWidth="1"/>
    <col min="5" max="5" width="21.6640625" customWidth="1"/>
    <col min="6" max="7" width="18.6640625" customWidth="1"/>
  </cols>
  <sheetData>
    <row r="1" spans="1:7" ht="21">
      <c r="A1" s="407"/>
      <c r="B1" s="408" t="s">
        <v>101</v>
      </c>
      <c r="C1" s="407"/>
      <c r="D1" s="407"/>
      <c r="E1" s="407"/>
      <c r="F1" s="408" t="s">
        <v>101</v>
      </c>
      <c r="G1" s="407"/>
    </row>
    <row r="2" spans="1:7" ht="21">
      <c r="A2" s="407"/>
      <c r="B2" s="408" t="s">
        <v>163</v>
      </c>
      <c r="C2" s="407"/>
      <c r="D2" s="407"/>
      <c r="E2" s="407"/>
      <c r="F2" s="408" t="str">
        <f>B2</f>
        <v>SANTA CLARA VALLEY DISTRICT</v>
      </c>
      <c r="G2" s="407"/>
    </row>
    <row r="3" spans="1:7" ht="21">
      <c r="A3" s="407"/>
      <c r="B3" s="408" t="s">
        <v>102</v>
      </c>
      <c r="C3" s="407"/>
      <c r="D3" s="407"/>
      <c r="E3" s="407"/>
      <c r="F3" s="408" t="str">
        <f>B3</f>
        <v>CASH COUNT SHEET</v>
      </c>
      <c r="G3" s="407"/>
    </row>
    <row r="4" spans="1:7" ht="22" thickBot="1">
      <c r="A4" s="409" t="s">
        <v>175</v>
      </c>
      <c r="B4" s="410"/>
      <c r="C4" s="411"/>
      <c r="D4" s="407"/>
      <c r="E4" s="409" t="s">
        <v>175</v>
      </c>
      <c r="F4" s="410"/>
      <c r="G4" s="411"/>
    </row>
    <row r="5" spans="1:7" ht="22" thickBot="1">
      <c r="A5" s="409" t="s">
        <v>304</v>
      </c>
      <c r="B5" s="410"/>
      <c r="C5" s="411"/>
      <c r="D5" s="407"/>
      <c r="E5" s="409" t="s">
        <v>304</v>
      </c>
      <c r="F5" s="410"/>
      <c r="G5" s="411"/>
    </row>
    <row r="6" spans="1:7" ht="22" thickBot="1">
      <c r="A6" s="409" t="s">
        <v>103</v>
      </c>
      <c r="B6" s="410"/>
      <c r="C6" s="411"/>
      <c r="D6" s="407"/>
      <c r="E6" s="409" t="s">
        <v>103</v>
      </c>
      <c r="F6" s="410"/>
      <c r="G6" s="411"/>
    </row>
    <row r="7" spans="1:7" ht="17">
      <c r="A7" s="115"/>
      <c r="B7" s="111" t="s">
        <v>104</v>
      </c>
      <c r="C7" s="111" t="s">
        <v>105</v>
      </c>
      <c r="D7" s="28"/>
      <c r="E7" s="115"/>
      <c r="F7" s="111" t="s">
        <v>104</v>
      </c>
      <c r="G7" s="111" t="s">
        <v>105</v>
      </c>
    </row>
    <row r="8" spans="1:7" ht="18" thickBot="1">
      <c r="A8" s="115"/>
      <c r="B8" s="111" t="s">
        <v>106</v>
      </c>
      <c r="C8" s="419" t="s">
        <v>107</v>
      </c>
      <c r="D8" s="28"/>
      <c r="E8" s="115"/>
      <c r="F8" s="111" t="s">
        <v>106</v>
      </c>
      <c r="G8" s="419" t="s">
        <v>107</v>
      </c>
    </row>
    <row r="9" spans="1:7" ht="18" thickBot="1">
      <c r="A9" s="29" t="s">
        <v>108</v>
      </c>
      <c r="B9" s="412"/>
      <c r="C9" s="412"/>
      <c r="D9" s="252"/>
      <c r="E9" s="29" t="s">
        <v>108</v>
      </c>
      <c r="F9" s="412"/>
      <c r="G9" s="412"/>
    </row>
    <row r="10" spans="1:7" ht="17">
      <c r="A10" s="111" t="s">
        <v>272</v>
      </c>
      <c r="B10" s="111" t="s">
        <v>109</v>
      </c>
      <c r="C10" s="111" t="s">
        <v>109</v>
      </c>
      <c r="D10" s="111"/>
      <c r="E10" s="111" t="s">
        <v>272</v>
      </c>
      <c r="F10" s="111" t="s">
        <v>109</v>
      </c>
      <c r="G10" s="111" t="s">
        <v>109</v>
      </c>
    </row>
    <row r="11" spans="1:7" ht="17">
      <c r="A11" s="413">
        <v>100</v>
      </c>
      <c r="B11" s="231"/>
      <c r="C11" s="231"/>
      <c r="D11" s="414"/>
      <c r="E11" s="413">
        <v>100</v>
      </c>
      <c r="F11" s="231"/>
      <c r="G11" s="231"/>
    </row>
    <row r="12" spans="1:7" ht="17">
      <c r="A12" s="413">
        <v>50</v>
      </c>
      <c r="B12" s="231"/>
      <c r="C12" s="231"/>
      <c r="D12" s="414"/>
      <c r="E12" s="413">
        <v>50</v>
      </c>
      <c r="F12" s="231"/>
      <c r="G12" s="231"/>
    </row>
    <row r="13" spans="1:7" ht="17">
      <c r="A13" s="413">
        <v>20</v>
      </c>
      <c r="B13" s="231"/>
      <c r="C13" s="231"/>
      <c r="D13" s="414"/>
      <c r="E13" s="413">
        <v>20</v>
      </c>
      <c r="F13" s="231"/>
      <c r="G13" s="231"/>
    </row>
    <row r="14" spans="1:7" ht="17">
      <c r="A14" s="413">
        <v>10</v>
      </c>
      <c r="B14" s="231"/>
      <c r="C14" s="231"/>
      <c r="D14" s="414"/>
      <c r="E14" s="413">
        <v>10</v>
      </c>
      <c r="F14" s="231"/>
      <c r="G14" s="231"/>
    </row>
    <row r="15" spans="1:7" ht="17">
      <c r="A15" s="413">
        <v>5</v>
      </c>
      <c r="B15" s="231"/>
      <c r="C15" s="231"/>
      <c r="D15" s="414"/>
      <c r="E15" s="413">
        <v>5</v>
      </c>
      <c r="F15" s="231"/>
      <c r="G15" s="231"/>
    </row>
    <row r="16" spans="1:7" ht="17">
      <c r="A16" s="413">
        <v>2</v>
      </c>
      <c r="B16" s="231"/>
      <c r="C16" s="231"/>
      <c r="D16" s="414"/>
      <c r="E16" s="413">
        <v>2</v>
      </c>
      <c r="F16" s="231"/>
      <c r="G16" s="231"/>
    </row>
    <row r="17" spans="1:7" ht="17">
      <c r="A17" s="413">
        <v>1</v>
      </c>
      <c r="B17" s="231"/>
      <c r="C17" s="231"/>
      <c r="D17" s="414"/>
      <c r="E17" s="413">
        <v>1</v>
      </c>
      <c r="F17" s="231"/>
      <c r="G17" s="231"/>
    </row>
    <row r="18" spans="1:7" ht="17">
      <c r="A18" s="415" t="s">
        <v>266</v>
      </c>
      <c r="B18" s="231"/>
      <c r="C18" s="231"/>
      <c r="D18" s="414"/>
      <c r="E18" s="415" t="str">
        <f>A18</f>
        <v>CHECKS</v>
      </c>
      <c r="F18" s="231"/>
      <c r="G18" s="231"/>
    </row>
    <row r="19" spans="1:7" ht="18">
      <c r="A19" s="415" t="s">
        <v>274</v>
      </c>
      <c r="B19" s="217"/>
      <c r="C19" s="217"/>
      <c r="D19" s="416"/>
      <c r="E19" s="415" t="s">
        <v>274</v>
      </c>
      <c r="F19" s="217"/>
      <c r="G19" s="217"/>
    </row>
    <row r="20" spans="1:7" ht="17">
      <c r="A20" s="111" t="s">
        <v>208</v>
      </c>
      <c r="B20" s="115"/>
      <c r="C20" s="115"/>
      <c r="D20" s="115"/>
      <c r="E20" s="111" t="s">
        <v>208</v>
      </c>
      <c r="F20" s="115"/>
      <c r="G20" s="115"/>
    </row>
    <row r="21" spans="1:7" ht="17">
      <c r="A21" s="413">
        <v>1</v>
      </c>
      <c r="B21" s="231"/>
      <c r="C21" s="231"/>
      <c r="D21" s="414"/>
      <c r="E21" s="413">
        <v>1</v>
      </c>
      <c r="F21" s="231"/>
      <c r="G21" s="231"/>
    </row>
    <row r="22" spans="1:7" ht="17">
      <c r="A22" s="413">
        <v>0.5</v>
      </c>
      <c r="B22" s="231"/>
      <c r="C22" s="231"/>
      <c r="D22" s="414"/>
      <c r="E22" s="413">
        <v>0.5</v>
      </c>
      <c r="F22" s="231"/>
      <c r="G22" s="231"/>
    </row>
    <row r="23" spans="1:7" ht="17">
      <c r="A23" s="413">
        <v>0.25</v>
      </c>
      <c r="B23" s="231"/>
      <c r="C23" s="231"/>
      <c r="D23" s="414"/>
      <c r="E23" s="413">
        <v>0.25</v>
      </c>
      <c r="F23" s="231"/>
      <c r="G23" s="231"/>
    </row>
    <row r="24" spans="1:7" ht="17">
      <c r="A24" s="413">
        <v>0.1</v>
      </c>
      <c r="B24" s="231"/>
      <c r="C24" s="231"/>
      <c r="D24" s="414"/>
      <c r="E24" s="413">
        <v>0.1</v>
      </c>
      <c r="F24" s="231"/>
      <c r="G24" s="231"/>
    </row>
    <row r="25" spans="1:7" ht="17">
      <c r="A25" s="413">
        <v>0.05</v>
      </c>
      <c r="B25" s="231"/>
      <c r="C25" s="231"/>
      <c r="D25" s="414"/>
      <c r="E25" s="413">
        <v>0.05</v>
      </c>
      <c r="F25" s="231"/>
      <c r="G25" s="231"/>
    </row>
    <row r="26" spans="1:7" ht="17">
      <c r="A26" s="413">
        <v>0.01</v>
      </c>
      <c r="B26" s="231"/>
      <c r="C26" s="231"/>
      <c r="D26" s="414"/>
      <c r="E26" s="413">
        <v>0.01</v>
      </c>
      <c r="F26" s="231"/>
      <c r="G26" s="231"/>
    </row>
    <row r="27" spans="1:7" ht="18" thickBot="1">
      <c r="A27" s="29" t="s">
        <v>274</v>
      </c>
      <c r="B27" s="417"/>
      <c r="C27" s="417"/>
      <c r="D27" s="414"/>
      <c r="E27" s="29" t="s">
        <v>274</v>
      </c>
      <c r="F27" s="417"/>
      <c r="G27" s="417"/>
    </row>
    <row r="28" spans="1:7" ht="18" thickBot="1">
      <c r="A28" s="29" t="s">
        <v>110</v>
      </c>
      <c r="B28" s="418"/>
      <c r="C28" s="418"/>
      <c r="D28" s="414"/>
      <c r="E28" s="29" t="s">
        <v>110</v>
      </c>
      <c r="F28" s="418"/>
      <c r="G28" s="418"/>
    </row>
  </sheetData>
  <sheetCalcPr fullCalcOnLoad="1"/>
  <printOptions horizontalCentered="1" verticalCentered="1"/>
  <pageMargins left="0.25" right="0.25" top="0.25" bottom="0.25" header="0.25" footer="0.25"/>
  <extLst>
    <ext xmlns:mx="http://schemas.microsoft.com/office/mac/excel/2008/main" uri="http://schemas.microsoft.com/office/mac/excel/2008/main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K54"/>
  <sheetViews>
    <sheetView workbookViewId="0">
      <selection activeCell="F14" sqref="F14"/>
    </sheetView>
  </sheetViews>
  <sheetFormatPr baseColWidth="10" defaultColWidth="8.83203125" defaultRowHeight="12"/>
  <cols>
    <col min="5" max="5" width="11" bestFit="1" customWidth="1"/>
  </cols>
  <sheetData>
    <row r="1" spans="1:11" ht="15">
      <c r="A1" s="115"/>
      <c r="B1" s="115"/>
      <c r="C1" s="115"/>
      <c r="D1" s="115"/>
      <c r="E1" s="115"/>
      <c r="F1" s="443" t="s">
        <v>128</v>
      </c>
      <c r="G1" s="115"/>
      <c r="H1" s="115"/>
      <c r="I1" s="115"/>
      <c r="J1" s="115"/>
      <c r="K1" s="115"/>
    </row>
    <row r="2" spans="1:11" ht="15">
      <c r="A2" s="115"/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5">
      <c r="A3" s="115"/>
      <c r="B3" s="115"/>
      <c r="C3" s="115"/>
      <c r="D3" s="115"/>
      <c r="E3" s="115"/>
      <c r="F3" s="21" t="s">
        <v>129</v>
      </c>
      <c r="G3" s="115"/>
      <c r="H3" s="115"/>
      <c r="I3" s="115"/>
      <c r="J3" s="115"/>
      <c r="K3" s="115"/>
    </row>
    <row r="4" spans="1:11" ht="15">
      <c r="A4" s="115"/>
      <c r="B4" s="115"/>
      <c r="C4" s="115"/>
      <c r="D4" s="115"/>
      <c r="E4" s="115"/>
      <c r="F4" s="21"/>
      <c r="G4" s="115"/>
      <c r="H4" s="115"/>
      <c r="I4" s="115"/>
      <c r="J4" s="115"/>
      <c r="K4" s="115"/>
    </row>
    <row r="5" spans="1:11" ht="15">
      <c r="A5" s="115"/>
      <c r="B5" s="115"/>
      <c r="C5" s="115"/>
      <c r="D5" s="115"/>
      <c r="E5" s="115"/>
      <c r="F5" s="444" t="s">
        <v>130</v>
      </c>
      <c r="G5" s="115"/>
      <c r="H5" s="115"/>
      <c r="I5" s="115"/>
      <c r="J5" s="115"/>
      <c r="K5" s="115"/>
    </row>
    <row r="6" spans="1:11" ht="15">
      <c r="A6" s="115"/>
      <c r="B6" s="115"/>
      <c r="C6" s="115"/>
      <c r="D6" s="115"/>
      <c r="E6" s="115"/>
      <c r="F6" s="444" t="s">
        <v>131</v>
      </c>
      <c r="G6" s="115"/>
      <c r="H6" s="115"/>
      <c r="I6" s="115"/>
      <c r="J6" s="115"/>
      <c r="K6" s="115"/>
    </row>
    <row r="7" spans="1:11" ht="15">
      <c r="A7" s="115"/>
      <c r="B7" s="115"/>
      <c r="C7" s="115"/>
      <c r="D7" s="115"/>
      <c r="E7" s="115"/>
      <c r="F7" s="440" t="s">
        <v>132</v>
      </c>
      <c r="G7" s="115"/>
      <c r="H7" s="115"/>
      <c r="I7" s="115"/>
      <c r="J7" s="115"/>
      <c r="K7" s="115"/>
    </row>
    <row r="8" spans="1:11" ht="15">
      <c r="A8" s="115"/>
      <c r="B8" s="115"/>
      <c r="C8" s="115"/>
      <c r="D8" s="115"/>
      <c r="E8" s="115"/>
      <c r="F8" s="115"/>
      <c r="G8" s="115"/>
      <c r="H8" s="115"/>
      <c r="I8" s="115"/>
      <c r="J8" s="115"/>
      <c r="K8" s="115"/>
    </row>
    <row r="9" spans="1:11" ht="15">
      <c r="A9" s="115" t="s">
        <v>146</v>
      </c>
      <c r="B9" s="115"/>
      <c r="C9" s="264"/>
      <c r="D9" s="445"/>
      <c r="E9" s="264"/>
      <c r="F9" s="264"/>
      <c r="G9" s="264"/>
      <c r="H9" s="264"/>
      <c r="I9" s="264"/>
      <c r="J9" s="264"/>
      <c r="K9" s="264"/>
    </row>
    <row r="10" spans="1:11" ht="15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ht="15">
      <c r="A11" s="115" t="s">
        <v>147</v>
      </c>
      <c r="B11" s="445"/>
      <c r="C11" s="264"/>
      <c r="D11" s="264"/>
      <c r="E11" s="264"/>
      <c r="F11" s="264"/>
      <c r="G11" s="264"/>
      <c r="H11" s="264"/>
      <c r="I11" s="264"/>
      <c r="J11" s="264"/>
      <c r="K11" s="264"/>
    </row>
    <row r="12" spans="1:11" ht="15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</row>
    <row r="13" spans="1:11" ht="15">
      <c r="A13" s="115" t="s">
        <v>148</v>
      </c>
      <c r="B13" s="445"/>
      <c r="C13" s="264"/>
      <c r="D13" s="264"/>
      <c r="E13" s="264"/>
      <c r="F13" s="264"/>
      <c r="G13" s="264"/>
      <c r="H13" s="264"/>
      <c r="I13" s="264"/>
      <c r="J13" s="264"/>
      <c r="K13" s="264"/>
    </row>
    <row r="14" spans="1:11" ht="15">
      <c r="A14" s="115"/>
      <c r="B14" s="115"/>
      <c r="C14" s="115"/>
      <c r="D14" s="115"/>
      <c r="E14" s="115"/>
      <c r="F14" s="441"/>
      <c r="G14" s="115"/>
      <c r="H14" s="115"/>
      <c r="I14" s="115"/>
      <c r="J14" s="115"/>
      <c r="K14" s="115"/>
    </row>
    <row r="15" spans="1:11" ht="15">
      <c r="A15" s="115" t="s">
        <v>149</v>
      </c>
      <c r="B15" s="115"/>
      <c r="C15" s="115"/>
      <c r="D15" s="115"/>
      <c r="E15" s="115"/>
      <c r="F15" s="446"/>
      <c r="G15" s="264"/>
      <c r="H15" s="264"/>
      <c r="I15" s="264"/>
      <c r="J15" s="264"/>
      <c r="K15" s="264"/>
    </row>
    <row r="16" spans="1:11" ht="15">
      <c r="A16" s="115"/>
      <c r="B16" s="115"/>
      <c r="C16" s="115"/>
      <c r="D16" s="115"/>
      <c r="E16" s="115"/>
      <c r="F16" s="115"/>
      <c r="G16" s="115"/>
      <c r="H16" s="115"/>
      <c r="I16" s="115"/>
      <c r="J16" s="115"/>
      <c r="K16" s="115"/>
    </row>
    <row r="17" spans="1:11" ht="15">
      <c r="A17" s="209" t="s">
        <v>186</v>
      </c>
      <c r="B17" s="264"/>
      <c r="C17" s="446"/>
      <c r="D17" s="115"/>
      <c r="E17" s="96" t="s">
        <v>133</v>
      </c>
      <c r="F17" s="445"/>
      <c r="G17" s="264"/>
      <c r="H17" s="264"/>
      <c r="I17" s="264"/>
      <c r="J17" s="264"/>
      <c r="K17" s="264"/>
    </row>
    <row r="18" spans="1:11" ht="15">
      <c r="A18" s="115"/>
      <c r="B18" s="115"/>
      <c r="C18" s="115"/>
      <c r="D18" s="115"/>
      <c r="E18" s="115"/>
      <c r="F18" s="115"/>
      <c r="G18" s="115"/>
      <c r="H18" s="115"/>
      <c r="I18" s="115"/>
      <c r="J18" s="115"/>
      <c r="K18" s="115"/>
    </row>
    <row r="19" spans="1:11" ht="15">
      <c r="A19" s="115" t="s">
        <v>187</v>
      </c>
      <c r="B19" s="445"/>
      <c r="C19" s="264"/>
      <c r="D19" s="115"/>
      <c r="E19" s="96" t="s">
        <v>134</v>
      </c>
      <c r="F19" s="445"/>
      <c r="G19" s="252"/>
      <c r="H19" s="351" t="s">
        <v>150</v>
      </c>
      <c r="I19" s="447"/>
      <c r="J19" s="264"/>
      <c r="K19" s="264"/>
    </row>
    <row r="20" spans="1:11" ht="15">
      <c r="A20" s="115"/>
      <c r="B20" s="115"/>
      <c r="C20" s="115"/>
      <c r="D20" s="115"/>
      <c r="E20" s="115"/>
      <c r="F20" s="441"/>
      <c r="G20" s="115"/>
      <c r="H20" s="115"/>
      <c r="I20" s="115"/>
      <c r="J20" s="115"/>
      <c r="K20" s="115"/>
    </row>
    <row r="21" spans="1:11" ht="15">
      <c r="A21" s="115" t="s">
        <v>151</v>
      </c>
      <c r="B21" s="115"/>
      <c r="C21" s="115"/>
      <c r="D21" s="115"/>
      <c r="E21" s="115"/>
      <c r="F21" s="400"/>
      <c r="G21" s="264"/>
      <c r="H21" s="264"/>
      <c r="I21" s="264"/>
      <c r="J21" s="264"/>
      <c r="K21" s="264"/>
    </row>
    <row r="22" spans="1:11" ht="15">
      <c r="A22" s="115"/>
      <c r="B22" s="115"/>
      <c r="C22" s="115"/>
      <c r="D22" s="115"/>
      <c r="E22" s="115"/>
      <c r="F22" s="115"/>
      <c r="G22" s="115"/>
      <c r="H22" s="115"/>
      <c r="I22" s="115"/>
      <c r="J22" s="115"/>
      <c r="K22" s="115"/>
    </row>
    <row r="23" spans="1:11" ht="15">
      <c r="A23" s="115" t="s">
        <v>152</v>
      </c>
      <c r="B23" s="115"/>
      <c r="C23" s="445"/>
      <c r="D23" s="264"/>
      <c r="E23" s="264"/>
      <c r="F23" s="264"/>
      <c r="G23" s="264"/>
      <c r="H23" s="264"/>
      <c r="I23" s="264"/>
      <c r="J23" s="264"/>
      <c r="K23" s="264"/>
    </row>
    <row r="24" spans="1:11" ht="15">
      <c r="A24" s="115"/>
      <c r="B24" s="115"/>
      <c r="C24" s="115"/>
      <c r="D24" s="115"/>
      <c r="E24" s="115"/>
      <c r="F24" s="115"/>
      <c r="G24" s="115"/>
      <c r="H24" s="115"/>
      <c r="I24" s="115"/>
      <c r="J24" s="115"/>
      <c r="K24" s="115"/>
    </row>
    <row r="25" spans="1:11" ht="15">
      <c r="A25" s="115" t="s">
        <v>153</v>
      </c>
      <c r="B25" s="115"/>
      <c r="C25" s="445"/>
      <c r="D25" s="96" t="s">
        <v>150</v>
      </c>
      <c r="E25" s="447"/>
      <c r="F25" s="264"/>
      <c r="G25" s="252"/>
      <c r="H25" s="252"/>
      <c r="I25" s="252"/>
      <c r="J25" s="252"/>
      <c r="K25" s="252"/>
    </row>
    <row r="26" spans="1:11" ht="15">
      <c r="A26" s="115"/>
      <c r="B26" s="115"/>
      <c r="C26" s="115"/>
      <c r="D26" s="115"/>
      <c r="E26" s="115"/>
      <c r="F26" s="441"/>
      <c r="G26" s="115"/>
      <c r="H26" s="115"/>
      <c r="I26" s="115"/>
      <c r="J26" s="115"/>
      <c r="K26" s="115"/>
    </row>
    <row r="27" spans="1:11" ht="15">
      <c r="A27" s="115" t="s">
        <v>135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</row>
    <row r="28" spans="1:11" ht="15">
      <c r="A28" s="262"/>
      <c r="B28" s="115"/>
      <c r="C28" s="115"/>
      <c r="D28" s="115"/>
      <c r="E28" s="115"/>
      <c r="F28" s="115"/>
      <c r="G28" s="115"/>
      <c r="H28" s="115"/>
      <c r="I28" s="115"/>
      <c r="J28" s="115"/>
      <c r="K28" s="115"/>
    </row>
    <row r="29" spans="1:11" ht="15">
      <c r="A29" s="264"/>
      <c r="B29" s="264"/>
      <c r="C29" s="264"/>
      <c r="D29" s="264"/>
      <c r="E29" s="264"/>
      <c r="F29" s="264"/>
      <c r="G29" s="264"/>
      <c r="H29" s="264"/>
      <c r="I29" s="264"/>
      <c r="J29" s="264"/>
      <c r="K29" s="264"/>
    </row>
    <row r="30" spans="1:11" ht="15">
      <c r="A30" s="115" t="s">
        <v>136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</row>
    <row r="31" spans="1:11" ht="15">
      <c r="A31" s="262"/>
      <c r="B31" s="115"/>
      <c r="C31" s="115"/>
      <c r="D31" s="115"/>
      <c r="E31" s="115"/>
      <c r="F31" s="115"/>
      <c r="G31" s="115"/>
      <c r="H31" s="115"/>
      <c r="I31" s="115"/>
      <c r="J31" s="115"/>
      <c r="K31" s="115"/>
    </row>
    <row r="32" spans="1:11" ht="15">
      <c r="A32" s="264"/>
      <c r="B32" s="264"/>
      <c r="C32" s="264"/>
      <c r="D32" s="264"/>
      <c r="E32" s="264"/>
      <c r="F32" s="264"/>
      <c r="G32" s="264"/>
      <c r="H32" s="264"/>
      <c r="I32" s="264"/>
      <c r="J32" s="264"/>
      <c r="K32" s="264"/>
    </row>
    <row r="33" spans="1:11" ht="1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</row>
    <row r="34" spans="1:11" ht="15">
      <c r="A34" s="115"/>
      <c r="B34" s="115"/>
      <c r="C34" s="115"/>
      <c r="D34" s="115"/>
      <c r="E34" s="115"/>
      <c r="F34" s="442" t="s">
        <v>137</v>
      </c>
      <c r="G34" s="115"/>
      <c r="H34" s="115"/>
      <c r="I34" s="115"/>
      <c r="J34" s="115"/>
      <c r="K34" s="115"/>
    </row>
    <row r="35" spans="1:11" ht="15">
      <c r="A35" s="115"/>
      <c r="B35" s="115"/>
      <c r="C35" s="115"/>
      <c r="D35" s="115"/>
      <c r="E35" s="115"/>
      <c r="F35" s="442" t="s">
        <v>138</v>
      </c>
      <c r="G35" s="115"/>
      <c r="H35" s="115"/>
      <c r="I35" s="115"/>
      <c r="J35" s="115"/>
      <c r="K35" s="115"/>
    </row>
    <row r="36" spans="1:11" ht="15">
      <c r="A36" s="115"/>
      <c r="B36" s="115"/>
      <c r="C36" s="115"/>
      <c r="D36" s="115"/>
      <c r="E36" s="115"/>
      <c r="F36" s="442" t="s">
        <v>139</v>
      </c>
      <c r="G36" s="115"/>
      <c r="H36" s="115"/>
      <c r="I36" s="115"/>
      <c r="J36" s="115"/>
      <c r="K36" s="115"/>
    </row>
    <row r="37" spans="1:11" ht="15">
      <c r="A37" s="115"/>
      <c r="B37" s="115"/>
      <c r="C37" s="115"/>
      <c r="D37" s="115"/>
      <c r="E37" s="115"/>
      <c r="F37" s="115"/>
      <c r="G37" s="115"/>
      <c r="H37" s="115"/>
      <c r="I37" s="115"/>
      <c r="J37" s="115"/>
      <c r="K37" s="115"/>
    </row>
    <row r="38" spans="1:11" ht="15">
      <c r="A38" s="115"/>
      <c r="B38" s="115"/>
      <c r="C38" s="115"/>
      <c r="D38" s="115"/>
      <c r="E38" s="115"/>
      <c r="F38" s="21" t="s">
        <v>223</v>
      </c>
      <c r="G38" s="115"/>
      <c r="H38" s="115"/>
      <c r="I38" s="115"/>
      <c r="J38" s="115"/>
      <c r="K38" s="115"/>
    </row>
    <row r="39" spans="1:11" ht="15">
      <c r="A39" s="115"/>
      <c r="B39" s="115"/>
      <c r="C39" s="115"/>
      <c r="D39" s="115"/>
      <c r="E39" s="115"/>
      <c r="F39" s="21" t="s">
        <v>140</v>
      </c>
      <c r="G39" s="115"/>
      <c r="H39" s="115"/>
      <c r="I39" s="115"/>
      <c r="J39" s="115"/>
      <c r="K39" s="115"/>
    </row>
    <row r="40" spans="1:11" ht="15">
      <c r="A40" s="115"/>
      <c r="B40" s="115"/>
      <c r="C40" s="115"/>
      <c r="D40" s="115"/>
      <c r="E40" s="115"/>
      <c r="F40" s="21" t="s">
        <v>141</v>
      </c>
      <c r="G40" s="115"/>
      <c r="H40" s="115"/>
      <c r="I40" s="115"/>
      <c r="J40" s="115"/>
      <c r="K40" s="115"/>
    </row>
    <row r="41" spans="1:11" ht="15">
      <c r="A41" s="115"/>
      <c r="B41" s="115"/>
      <c r="C41" s="115"/>
      <c r="D41" s="115"/>
      <c r="E41" s="115"/>
      <c r="F41" s="21" t="s">
        <v>142</v>
      </c>
      <c r="G41" s="115"/>
      <c r="H41" s="115"/>
      <c r="I41" s="115"/>
      <c r="J41" s="115"/>
      <c r="K41" s="115"/>
    </row>
    <row r="42" spans="1:11" ht="15">
      <c r="A42" s="115"/>
      <c r="B42" s="115"/>
      <c r="C42" s="115"/>
      <c r="D42" s="115"/>
      <c r="E42" s="115"/>
      <c r="F42" s="115"/>
      <c r="G42" s="115"/>
      <c r="H42" s="115"/>
      <c r="I42" s="115"/>
      <c r="J42" s="115"/>
      <c r="K42" s="115"/>
    </row>
    <row r="43" spans="1:11" ht="15">
      <c r="A43" s="115" t="s">
        <v>143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</row>
    <row r="44" spans="1:11" ht="15">
      <c r="A44" s="115" t="s">
        <v>144</v>
      </c>
      <c r="B44" s="115"/>
      <c r="C44" s="115"/>
      <c r="D44" s="115"/>
      <c r="E44" s="115"/>
      <c r="F44" s="115"/>
      <c r="G44" s="115"/>
      <c r="H44" s="115"/>
      <c r="I44" s="115"/>
      <c r="J44" s="115"/>
      <c r="K44" s="115"/>
    </row>
    <row r="45" spans="1:11" ht="15">
      <c r="A45" s="115"/>
      <c r="B45" s="115"/>
      <c r="C45" s="115"/>
      <c r="D45" s="115"/>
      <c r="E45" s="115"/>
      <c r="F45" s="115"/>
      <c r="G45" s="115"/>
      <c r="H45" s="115"/>
      <c r="I45" s="115"/>
      <c r="J45" s="115"/>
      <c r="K45" s="115"/>
    </row>
    <row r="46" spans="1:11" ht="15">
      <c r="A46" s="115" t="s">
        <v>154</v>
      </c>
      <c r="B46" s="115"/>
      <c r="C46" s="445"/>
      <c r="D46" s="264"/>
      <c r="E46" s="264"/>
      <c r="F46" s="264"/>
      <c r="G46" s="264"/>
      <c r="H46" s="264"/>
      <c r="I46" s="264"/>
      <c r="J46" s="264"/>
      <c r="K46" s="264"/>
    </row>
    <row r="47" spans="1:11" ht="15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</row>
    <row r="48" spans="1:11" ht="15">
      <c r="A48" s="115" t="s">
        <v>155</v>
      </c>
      <c r="B48" s="115"/>
      <c r="C48" s="446"/>
      <c r="D48" s="445"/>
      <c r="E48" s="264"/>
      <c r="F48" s="115" t="s">
        <v>156</v>
      </c>
      <c r="G48" s="115"/>
      <c r="H48" s="115"/>
      <c r="I48" s="446"/>
      <c r="J48" s="445"/>
      <c r="K48" s="264"/>
    </row>
    <row r="49" spans="1:11" ht="15">
      <c r="A49" s="115"/>
      <c r="B49" s="115"/>
      <c r="C49" s="21" t="s">
        <v>145</v>
      </c>
      <c r="D49" s="115"/>
      <c r="E49" s="115"/>
      <c r="F49" s="115"/>
      <c r="G49" s="115"/>
      <c r="H49" s="115"/>
      <c r="I49" s="21" t="s">
        <v>145</v>
      </c>
      <c r="J49" s="115"/>
      <c r="K49" s="115"/>
    </row>
    <row r="50" spans="1:11" ht="15">
      <c r="A50" s="115"/>
      <c r="B50" s="115"/>
      <c r="C50" s="115"/>
      <c r="D50" s="115"/>
      <c r="E50" s="115"/>
      <c r="F50" s="115"/>
      <c r="G50" s="115"/>
      <c r="H50" s="115"/>
      <c r="I50" s="115"/>
      <c r="J50" s="115"/>
      <c r="K50" s="115"/>
    </row>
    <row r="51" spans="1:11" ht="15">
      <c r="A51" s="115" t="s">
        <v>157</v>
      </c>
      <c r="B51" s="115"/>
      <c r="C51" s="115"/>
      <c r="D51" s="445"/>
      <c r="E51" s="264"/>
      <c r="F51" s="264"/>
      <c r="G51" s="264"/>
      <c r="H51" s="264"/>
      <c r="I51" s="264"/>
      <c r="J51" s="264"/>
      <c r="K51" s="264"/>
    </row>
    <row r="52" spans="1:11" ht="15">
      <c r="A52" s="115"/>
      <c r="B52" s="115"/>
      <c r="C52" s="115"/>
      <c r="D52" s="115"/>
      <c r="E52" s="115"/>
      <c r="F52" s="115"/>
      <c r="G52" s="115"/>
      <c r="H52" s="115"/>
      <c r="I52" s="115"/>
      <c r="J52" s="115"/>
      <c r="K52" s="115"/>
    </row>
    <row r="53" spans="1:11" ht="15">
      <c r="A53" s="115" t="s">
        <v>155</v>
      </c>
      <c r="B53" s="115"/>
      <c r="C53" s="446"/>
      <c r="D53" s="445"/>
      <c r="E53" s="264"/>
      <c r="F53" s="115" t="s">
        <v>156</v>
      </c>
      <c r="G53" s="115"/>
      <c r="H53" s="115"/>
      <c r="I53" s="446"/>
      <c r="J53" s="445"/>
      <c r="K53" s="264"/>
    </row>
    <row r="54" spans="1:11" ht="15">
      <c r="A54" s="115"/>
      <c r="B54" s="115"/>
      <c r="C54" s="21" t="s">
        <v>145</v>
      </c>
      <c r="D54" s="115"/>
      <c r="E54" s="115"/>
      <c r="F54" s="115"/>
      <c r="G54" s="115"/>
      <c r="H54" s="115"/>
      <c r="I54" s="21" t="s">
        <v>145</v>
      </c>
      <c r="J54" s="115"/>
      <c r="K54" s="115"/>
    </row>
  </sheetData>
  <sheetCalcPr fullCalcOnLoad="1"/>
  <printOptions horizontalCentered="1" verticalCentered="1"/>
  <pageMargins left="0.5" right="0.25" top="0.75" bottom="0.25" header="0.3" footer="0.3"/>
  <headerFooter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tabSelected="1" workbookViewId="0"/>
  </sheetViews>
  <sheetFormatPr baseColWidth="10" defaultColWidth="8.83203125" defaultRowHeight="12"/>
  <sheetData/>
  <sheetCalcPr fullCalcOnLoad="1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D46"/>
  <sheetViews>
    <sheetView topLeftCell="A16" workbookViewId="0">
      <selection activeCell="B3" sqref="B3"/>
    </sheetView>
  </sheetViews>
  <sheetFormatPr baseColWidth="10" defaultColWidth="8.83203125" defaultRowHeight="12"/>
  <cols>
    <col min="1" max="1" width="3.83203125" bestFit="1" customWidth="1"/>
    <col min="2" max="2" width="12.5" customWidth="1"/>
    <col min="3" max="3" width="5.83203125" customWidth="1"/>
    <col min="4" max="4" width="12.83203125" bestFit="1" customWidth="1"/>
  </cols>
  <sheetData>
    <row r="1" spans="1:4" ht="17">
      <c r="B1" s="28" t="s">
        <v>30</v>
      </c>
    </row>
    <row r="2" spans="1:4" ht="17">
      <c r="B2" s="28" t="s">
        <v>330</v>
      </c>
    </row>
    <row r="3" spans="1:4" ht="17">
      <c r="B3" s="30"/>
    </row>
    <row r="4" spans="1:4" ht="17">
      <c r="B4" s="28"/>
    </row>
    <row r="5" spans="1:4" ht="17">
      <c r="B5" s="30"/>
    </row>
    <row r="6" spans="1:4" ht="17">
      <c r="B6" s="29" t="s">
        <v>267</v>
      </c>
      <c r="C6" s="115"/>
    </row>
    <row r="8" spans="1:4" s="115" customFormat="1" ht="15">
      <c r="A8" s="165"/>
      <c r="B8" s="165" t="s">
        <v>266</v>
      </c>
      <c r="D8" s="164" t="s">
        <v>266</v>
      </c>
    </row>
    <row r="9" spans="1:4" s="115" customFormat="1" ht="15">
      <c r="A9" s="115">
        <v>1</v>
      </c>
      <c r="B9" s="139"/>
      <c r="C9" s="115">
        <f>A43+1</f>
        <v>36</v>
      </c>
      <c r="D9" s="139"/>
    </row>
    <row r="10" spans="1:4" s="115" customFormat="1" ht="15">
      <c r="A10" s="115">
        <f t="shared" ref="A10:A43" si="0">A9+1</f>
        <v>2</v>
      </c>
      <c r="B10" s="139"/>
      <c r="C10" s="115">
        <f>C9+1</f>
        <v>37</v>
      </c>
      <c r="D10" s="139"/>
    </row>
    <row r="11" spans="1:4" s="115" customFormat="1" ht="15">
      <c r="A11" s="115">
        <f t="shared" si="0"/>
        <v>3</v>
      </c>
      <c r="B11" s="139"/>
      <c r="C11" s="115">
        <f t="shared" ref="C11:C43" si="1">C10+1</f>
        <v>38</v>
      </c>
      <c r="D11" s="139"/>
    </row>
    <row r="12" spans="1:4" s="115" customFormat="1" ht="15">
      <c r="A12" s="115">
        <f t="shared" si="0"/>
        <v>4</v>
      </c>
      <c r="B12" s="139"/>
      <c r="C12" s="115">
        <f t="shared" si="1"/>
        <v>39</v>
      </c>
      <c r="D12" s="139"/>
    </row>
    <row r="13" spans="1:4" s="115" customFormat="1" ht="15">
      <c r="A13" s="115">
        <f t="shared" si="0"/>
        <v>5</v>
      </c>
      <c r="B13" s="139"/>
      <c r="C13" s="115">
        <f t="shared" si="1"/>
        <v>40</v>
      </c>
      <c r="D13" s="139"/>
    </row>
    <row r="14" spans="1:4" s="115" customFormat="1" ht="15">
      <c r="A14" s="115">
        <f t="shared" si="0"/>
        <v>6</v>
      </c>
      <c r="B14" s="139"/>
      <c r="C14" s="115">
        <f t="shared" si="1"/>
        <v>41</v>
      </c>
      <c r="D14" s="139"/>
    </row>
    <row r="15" spans="1:4" s="115" customFormat="1" ht="15">
      <c r="A15" s="115">
        <f t="shared" si="0"/>
        <v>7</v>
      </c>
      <c r="B15" s="139"/>
      <c r="C15" s="115">
        <f t="shared" si="1"/>
        <v>42</v>
      </c>
      <c r="D15" s="139"/>
    </row>
    <row r="16" spans="1:4" s="115" customFormat="1" ht="15">
      <c r="A16" s="115">
        <f t="shared" si="0"/>
        <v>8</v>
      </c>
      <c r="B16" s="139"/>
      <c r="C16" s="115">
        <f t="shared" si="1"/>
        <v>43</v>
      </c>
      <c r="D16" s="139"/>
    </row>
    <row r="17" spans="1:4" s="115" customFormat="1" ht="15">
      <c r="A17" s="115">
        <f t="shared" si="0"/>
        <v>9</v>
      </c>
      <c r="B17" s="139"/>
      <c r="C17" s="115">
        <f t="shared" si="1"/>
        <v>44</v>
      </c>
      <c r="D17" s="139"/>
    </row>
    <row r="18" spans="1:4" s="115" customFormat="1" ht="15">
      <c r="A18" s="115">
        <f t="shared" si="0"/>
        <v>10</v>
      </c>
      <c r="B18" s="139"/>
      <c r="C18" s="115">
        <f t="shared" si="1"/>
        <v>45</v>
      </c>
      <c r="D18" s="139"/>
    </row>
    <row r="19" spans="1:4" s="115" customFormat="1" ht="15">
      <c r="A19" s="115">
        <f t="shared" si="0"/>
        <v>11</v>
      </c>
      <c r="B19" s="139"/>
      <c r="C19" s="115">
        <f t="shared" si="1"/>
        <v>46</v>
      </c>
      <c r="D19" s="139"/>
    </row>
    <row r="20" spans="1:4" s="115" customFormat="1" ht="15">
      <c r="A20" s="115">
        <f t="shared" si="0"/>
        <v>12</v>
      </c>
      <c r="B20" s="139"/>
      <c r="C20" s="115">
        <f t="shared" si="1"/>
        <v>47</v>
      </c>
      <c r="D20" s="139"/>
    </row>
    <row r="21" spans="1:4" s="115" customFormat="1" ht="15">
      <c r="A21" s="115">
        <f t="shared" si="0"/>
        <v>13</v>
      </c>
      <c r="B21" s="139"/>
      <c r="C21" s="115">
        <f t="shared" si="1"/>
        <v>48</v>
      </c>
      <c r="D21" s="139"/>
    </row>
    <row r="22" spans="1:4" s="115" customFormat="1" ht="15">
      <c r="A22" s="115">
        <f t="shared" si="0"/>
        <v>14</v>
      </c>
      <c r="B22" s="139"/>
      <c r="C22" s="115">
        <f t="shared" si="1"/>
        <v>49</v>
      </c>
      <c r="D22" s="139"/>
    </row>
    <row r="23" spans="1:4" s="115" customFormat="1" ht="15">
      <c r="A23" s="115">
        <f t="shared" si="0"/>
        <v>15</v>
      </c>
      <c r="B23" s="139"/>
      <c r="C23" s="115">
        <f t="shared" si="1"/>
        <v>50</v>
      </c>
      <c r="D23" s="139"/>
    </row>
    <row r="24" spans="1:4" s="115" customFormat="1" ht="15">
      <c r="A24" s="115">
        <f t="shared" si="0"/>
        <v>16</v>
      </c>
      <c r="B24" s="139"/>
      <c r="C24" s="115">
        <f t="shared" si="1"/>
        <v>51</v>
      </c>
      <c r="D24" s="139"/>
    </row>
    <row r="25" spans="1:4" s="115" customFormat="1" ht="15">
      <c r="A25" s="115">
        <f t="shared" si="0"/>
        <v>17</v>
      </c>
      <c r="B25" s="139"/>
      <c r="C25" s="115">
        <f t="shared" si="1"/>
        <v>52</v>
      </c>
      <c r="D25" s="139"/>
    </row>
    <row r="26" spans="1:4" s="115" customFormat="1" ht="15">
      <c r="A26" s="115">
        <f t="shared" si="0"/>
        <v>18</v>
      </c>
      <c r="B26" s="139"/>
      <c r="C26" s="115">
        <f t="shared" si="1"/>
        <v>53</v>
      </c>
      <c r="D26" s="136"/>
    </row>
    <row r="27" spans="1:4" s="115" customFormat="1" ht="15">
      <c r="A27" s="115">
        <f t="shared" si="0"/>
        <v>19</v>
      </c>
      <c r="B27" s="139"/>
      <c r="C27" s="115">
        <f t="shared" si="1"/>
        <v>54</v>
      </c>
      <c r="D27" s="136"/>
    </row>
    <row r="28" spans="1:4" s="115" customFormat="1" ht="15">
      <c r="A28" s="115">
        <f t="shared" si="0"/>
        <v>20</v>
      </c>
      <c r="B28" s="139"/>
      <c r="C28" s="115">
        <f t="shared" si="1"/>
        <v>55</v>
      </c>
      <c r="D28" s="139"/>
    </row>
    <row r="29" spans="1:4" s="115" customFormat="1" ht="15">
      <c r="A29" s="115">
        <f t="shared" si="0"/>
        <v>21</v>
      </c>
      <c r="B29" s="139"/>
      <c r="C29" s="115">
        <f t="shared" si="1"/>
        <v>56</v>
      </c>
      <c r="D29" s="139"/>
    </row>
    <row r="30" spans="1:4" s="115" customFormat="1" ht="15">
      <c r="A30" s="115">
        <f t="shared" si="0"/>
        <v>22</v>
      </c>
      <c r="B30" s="139"/>
      <c r="C30" s="115">
        <f t="shared" si="1"/>
        <v>57</v>
      </c>
      <c r="D30" s="139"/>
    </row>
    <row r="31" spans="1:4" s="115" customFormat="1" ht="15">
      <c r="A31" s="115">
        <f t="shared" si="0"/>
        <v>23</v>
      </c>
      <c r="B31" s="139"/>
      <c r="C31" s="115">
        <f t="shared" si="1"/>
        <v>58</v>
      </c>
      <c r="D31" s="139"/>
    </row>
    <row r="32" spans="1:4" s="115" customFormat="1" ht="15">
      <c r="A32" s="115">
        <f t="shared" si="0"/>
        <v>24</v>
      </c>
      <c r="B32" s="139"/>
      <c r="C32" s="115">
        <f t="shared" si="1"/>
        <v>59</v>
      </c>
      <c r="D32" s="139"/>
    </row>
    <row r="33" spans="1:4" s="115" customFormat="1" ht="15">
      <c r="A33" s="115">
        <f t="shared" si="0"/>
        <v>25</v>
      </c>
      <c r="B33" s="139"/>
      <c r="C33" s="115">
        <f t="shared" si="1"/>
        <v>60</v>
      </c>
      <c r="D33" s="139"/>
    </row>
    <row r="34" spans="1:4" s="115" customFormat="1" ht="15">
      <c r="A34" s="115">
        <f t="shared" si="0"/>
        <v>26</v>
      </c>
      <c r="B34" s="139"/>
      <c r="C34" s="115">
        <f t="shared" si="1"/>
        <v>61</v>
      </c>
      <c r="D34" s="139"/>
    </row>
    <row r="35" spans="1:4" s="115" customFormat="1" ht="15">
      <c r="A35" s="115">
        <f t="shared" si="0"/>
        <v>27</v>
      </c>
      <c r="B35" s="139"/>
      <c r="C35" s="115">
        <f t="shared" si="1"/>
        <v>62</v>
      </c>
      <c r="D35" s="139"/>
    </row>
    <row r="36" spans="1:4" s="115" customFormat="1" ht="15">
      <c r="A36" s="115">
        <f t="shared" si="0"/>
        <v>28</v>
      </c>
      <c r="B36" s="139"/>
      <c r="C36" s="115">
        <f t="shared" si="1"/>
        <v>63</v>
      </c>
      <c r="D36" s="139"/>
    </row>
    <row r="37" spans="1:4" s="115" customFormat="1" ht="15">
      <c r="A37" s="115">
        <f t="shared" si="0"/>
        <v>29</v>
      </c>
      <c r="B37" s="139"/>
      <c r="C37" s="115">
        <f t="shared" si="1"/>
        <v>64</v>
      </c>
      <c r="D37" s="139"/>
    </row>
    <row r="38" spans="1:4" s="115" customFormat="1" ht="15">
      <c r="A38" s="115">
        <f t="shared" si="0"/>
        <v>30</v>
      </c>
      <c r="B38" s="139"/>
      <c r="C38" s="115">
        <f t="shared" si="1"/>
        <v>65</v>
      </c>
      <c r="D38" s="139"/>
    </row>
    <row r="39" spans="1:4" s="115" customFormat="1" ht="15">
      <c r="A39" s="115">
        <f t="shared" si="0"/>
        <v>31</v>
      </c>
      <c r="B39" s="139"/>
      <c r="C39" s="115">
        <f t="shared" si="1"/>
        <v>66</v>
      </c>
      <c r="D39" s="139"/>
    </row>
    <row r="40" spans="1:4" s="115" customFormat="1" ht="15">
      <c r="A40" s="115">
        <f t="shared" si="0"/>
        <v>32</v>
      </c>
      <c r="B40" s="139"/>
      <c r="C40" s="115">
        <f t="shared" si="1"/>
        <v>67</v>
      </c>
      <c r="D40" s="139"/>
    </row>
    <row r="41" spans="1:4" s="115" customFormat="1" ht="15">
      <c r="A41" s="115">
        <f t="shared" si="0"/>
        <v>33</v>
      </c>
      <c r="B41" s="139"/>
      <c r="C41" s="115">
        <f t="shared" si="1"/>
        <v>68</v>
      </c>
      <c r="D41" s="139"/>
    </row>
    <row r="42" spans="1:4" s="115" customFormat="1" ht="15">
      <c r="A42" s="115">
        <f t="shared" si="0"/>
        <v>34</v>
      </c>
      <c r="B42" s="139"/>
      <c r="C42" s="115">
        <f t="shared" si="1"/>
        <v>69</v>
      </c>
      <c r="D42" s="139"/>
    </row>
    <row r="43" spans="1:4" s="115" customFormat="1" ht="15">
      <c r="A43" s="115">
        <f t="shared" si="0"/>
        <v>35</v>
      </c>
      <c r="B43" s="139"/>
      <c r="C43" s="115">
        <f t="shared" si="1"/>
        <v>70</v>
      </c>
      <c r="D43" s="139"/>
    </row>
    <row r="44" spans="1:4" s="115" customFormat="1" ht="16" thickBot="1">
      <c r="A44" s="126"/>
      <c r="B44" s="166">
        <f>SUM(B9:B43)</f>
        <v>0</v>
      </c>
      <c r="D44" s="166">
        <f>SUM(D9:D43)</f>
        <v>0</v>
      </c>
    </row>
    <row r="45" spans="1:4" ht="13" thickBot="1">
      <c r="A45" s="87"/>
    </row>
    <row r="46" spans="1:4" ht="16" thickBot="1">
      <c r="A46" s="85"/>
      <c r="C46" s="128" t="s">
        <v>306</v>
      </c>
      <c r="D46" s="129">
        <f>SUM(B44,D44)</f>
        <v>0</v>
      </c>
    </row>
  </sheetData>
  <sortState ref="B9:B32">
    <sortCondition descending="1" ref="B9:B32"/>
  </sortState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L39"/>
  <sheetViews>
    <sheetView workbookViewId="0">
      <pane xSplit="1" ySplit="9" topLeftCell="B10" activePane="bottomRight" state="frozen"/>
      <selection activeCell="L26" sqref="L26"/>
      <selection pane="topRight" activeCell="L26" sqref="L26"/>
      <selection pane="bottomLeft" activeCell="L26" sqref="L26"/>
      <selection pane="bottomRight" activeCell="B6" sqref="B6"/>
    </sheetView>
  </sheetViews>
  <sheetFormatPr baseColWidth="10" defaultColWidth="8.83203125" defaultRowHeight="12"/>
  <cols>
    <col min="1" max="1" width="18.6640625" customWidth="1"/>
    <col min="2" max="3" width="11.33203125" bestFit="1" customWidth="1"/>
    <col min="4" max="4" width="11.5" bestFit="1" customWidth="1"/>
    <col min="5" max="6" width="11.33203125" bestFit="1" customWidth="1"/>
    <col min="7" max="7" width="12.5" bestFit="1" customWidth="1"/>
    <col min="8" max="8" width="11" bestFit="1" customWidth="1"/>
    <col min="9" max="9" width="9.5" bestFit="1" customWidth="1"/>
    <col min="10" max="10" width="13.83203125" bestFit="1" customWidth="1"/>
    <col min="11" max="11" width="12.83203125" bestFit="1" customWidth="1"/>
    <col min="12" max="12" width="10.5" bestFit="1" customWidth="1"/>
  </cols>
  <sheetData>
    <row r="1" spans="1:11" ht="17">
      <c r="A1" s="28" t="s">
        <v>30</v>
      </c>
    </row>
    <row r="2" spans="1:11" ht="17">
      <c r="A2" s="28" t="s">
        <v>330</v>
      </c>
      <c r="I2" s="29" t="s">
        <v>34</v>
      </c>
      <c r="J2" s="30"/>
    </row>
    <row r="3" spans="1:11" ht="17">
      <c r="A3" s="28"/>
      <c r="I3" s="29" t="s">
        <v>35</v>
      </c>
      <c r="J3" s="30"/>
    </row>
    <row r="4" spans="1:11" ht="17">
      <c r="A4" s="28"/>
      <c r="I4" s="29"/>
      <c r="J4" s="33"/>
    </row>
    <row r="5" spans="1:11" ht="17">
      <c r="A5" s="30"/>
      <c r="I5" s="29"/>
      <c r="J5" s="33"/>
    </row>
    <row r="6" spans="1:11" ht="17">
      <c r="A6" s="29" t="s">
        <v>267</v>
      </c>
      <c r="B6" s="262"/>
      <c r="I6" s="29"/>
      <c r="J6" s="33"/>
    </row>
    <row r="7" spans="1:11" s="35" customFormat="1">
      <c r="A7" s="34"/>
      <c r="B7" s="7" t="s">
        <v>167</v>
      </c>
      <c r="C7" s="7" t="s">
        <v>167</v>
      </c>
      <c r="D7" s="7" t="s">
        <v>167</v>
      </c>
      <c r="E7" s="7" t="s">
        <v>167</v>
      </c>
      <c r="F7" s="7" t="s">
        <v>167</v>
      </c>
      <c r="G7" s="7" t="s">
        <v>167</v>
      </c>
      <c r="H7" s="7"/>
      <c r="I7" s="7"/>
      <c r="J7" s="36"/>
    </row>
    <row r="8" spans="1:11" s="35" customFormat="1">
      <c r="A8" s="34" t="s">
        <v>269</v>
      </c>
      <c r="B8" s="7" t="s">
        <v>168</v>
      </c>
      <c r="C8" s="7" t="s">
        <v>168</v>
      </c>
      <c r="D8" s="7" t="s">
        <v>168</v>
      </c>
      <c r="E8" s="7" t="s">
        <v>168</v>
      </c>
      <c r="F8" s="7" t="s">
        <v>168</v>
      </c>
      <c r="G8" s="7" t="s">
        <v>168</v>
      </c>
      <c r="H8" s="7"/>
      <c r="I8" s="7"/>
      <c r="J8" s="7"/>
      <c r="K8" s="7" t="s">
        <v>268</v>
      </c>
    </row>
    <row r="9" spans="1:11" s="35" customFormat="1">
      <c r="A9" s="31" t="s">
        <v>272</v>
      </c>
      <c r="B9" s="7" t="s">
        <v>171</v>
      </c>
      <c r="C9" s="7" t="s">
        <v>170</v>
      </c>
      <c r="D9" s="7" t="s">
        <v>169</v>
      </c>
      <c r="E9" s="7" t="s">
        <v>270</v>
      </c>
      <c r="F9" s="7" t="s">
        <v>229</v>
      </c>
      <c r="G9" s="7" t="s">
        <v>33</v>
      </c>
      <c r="H9" s="7" t="s">
        <v>281</v>
      </c>
      <c r="I9" s="7"/>
      <c r="J9" s="7" t="s">
        <v>273</v>
      </c>
      <c r="K9" s="7" t="s">
        <v>271</v>
      </c>
    </row>
    <row r="10" spans="1:11" s="35" customFormat="1">
      <c r="A10" s="31"/>
      <c r="B10" s="387">
        <v>85</v>
      </c>
      <c r="C10" s="387">
        <v>20</v>
      </c>
      <c r="D10" s="387">
        <v>75</v>
      </c>
      <c r="E10" s="31"/>
      <c r="F10" s="31"/>
      <c r="G10" s="31"/>
      <c r="H10" s="31"/>
      <c r="I10" s="31"/>
      <c r="J10" s="31"/>
    </row>
    <row r="11" spans="1:11" s="35" customFormat="1">
      <c r="A11" s="37">
        <v>100</v>
      </c>
      <c r="B11" s="38"/>
      <c r="C11" s="38"/>
      <c r="D11" s="38"/>
      <c r="E11" s="38"/>
      <c r="F11" s="38"/>
      <c r="G11" s="38"/>
      <c r="H11" s="38"/>
      <c r="I11" s="38"/>
      <c r="J11" s="203">
        <f>SUM(B11:I11)</f>
        <v>0</v>
      </c>
      <c r="K11" s="41"/>
    </row>
    <row r="12" spans="1:11" s="35" customFormat="1">
      <c r="A12" s="37">
        <v>50</v>
      </c>
      <c r="B12" s="38"/>
      <c r="C12" s="38"/>
      <c r="D12" s="38"/>
      <c r="E12" s="38"/>
      <c r="F12" s="38"/>
      <c r="G12" s="38"/>
      <c r="H12" s="38"/>
      <c r="I12" s="39"/>
      <c r="J12" s="203">
        <f t="shared" ref="J12:J20" si="0">SUM(B12:I12)</f>
        <v>0</v>
      </c>
      <c r="K12" s="41"/>
    </row>
    <row r="13" spans="1:11" s="35" customFormat="1">
      <c r="A13" s="37">
        <v>20</v>
      </c>
      <c r="B13" s="38"/>
      <c r="C13" s="38"/>
      <c r="D13" s="38"/>
      <c r="E13" s="38"/>
      <c r="F13" s="38"/>
      <c r="G13" s="38"/>
      <c r="H13" s="38"/>
      <c r="I13" s="38"/>
      <c r="J13" s="203">
        <f t="shared" si="0"/>
        <v>0</v>
      </c>
      <c r="K13" s="41"/>
    </row>
    <row r="14" spans="1:11" s="35" customFormat="1">
      <c r="A14" s="37">
        <v>10</v>
      </c>
      <c r="B14" s="38"/>
      <c r="C14" s="38"/>
      <c r="D14" s="38"/>
      <c r="E14" s="38"/>
      <c r="F14" s="38"/>
      <c r="G14" s="38"/>
      <c r="H14" s="38"/>
      <c r="I14" s="38"/>
      <c r="J14" s="203">
        <f t="shared" si="0"/>
        <v>0</v>
      </c>
      <c r="K14" s="41"/>
    </row>
    <row r="15" spans="1:11" s="35" customFormat="1">
      <c r="A15" s="37">
        <v>5</v>
      </c>
      <c r="B15" s="38"/>
      <c r="C15" s="38"/>
      <c r="D15" s="38"/>
      <c r="E15" s="38"/>
      <c r="F15" s="38"/>
      <c r="G15" s="38"/>
      <c r="H15" s="38"/>
      <c r="I15" s="38"/>
      <c r="J15" s="203">
        <f t="shared" si="0"/>
        <v>0</v>
      </c>
      <c r="K15" s="41"/>
    </row>
    <row r="16" spans="1:11" s="35" customFormat="1">
      <c r="A16" s="37">
        <v>1</v>
      </c>
      <c r="B16" s="38"/>
      <c r="C16" s="38"/>
      <c r="D16" s="38"/>
      <c r="E16" s="38"/>
      <c r="F16" s="38"/>
      <c r="G16" s="38"/>
      <c r="H16" s="38"/>
      <c r="I16" s="38"/>
      <c r="J16" s="203">
        <f t="shared" si="0"/>
        <v>0</v>
      </c>
      <c r="K16" s="41"/>
    </row>
    <row r="17" spans="1:12" s="35" customFormat="1">
      <c r="A17" s="37">
        <v>2</v>
      </c>
      <c r="B17" s="38"/>
      <c r="C17" s="38"/>
      <c r="D17" s="38"/>
      <c r="E17" s="38"/>
      <c r="F17" s="38"/>
      <c r="G17" s="38"/>
      <c r="H17" s="38"/>
      <c r="I17" s="39"/>
      <c r="J17" s="203">
        <f t="shared" si="0"/>
        <v>0</v>
      </c>
      <c r="K17" s="44"/>
    </row>
    <row r="18" spans="1:12" s="35" customFormat="1">
      <c r="A18" s="173"/>
      <c r="K18" s="42"/>
    </row>
    <row r="19" spans="1:12" s="35" customFormat="1">
      <c r="A19" s="45" t="s">
        <v>274</v>
      </c>
      <c r="B19" s="46">
        <f t="shared" ref="B19:K19" si="1">SUM(B11:B17)</f>
        <v>0</v>
      </c>
      <c r="C19" s="46">
        <f t="shared" si="1"/>
        <v>0</v>
      </c>
      <c r="D19" s="46">
        <f t="shared" si="1"/>
        <v>0</v>
      </c>
      <c r="E19" s="46">
        <f t="shared" si="1"/>
        <v>0</v>
      </c>
      <c r="F19" s="46">
        <f t="shared" si="1"/>
        <v>0</v>
      </c>
      <c r="G19" s="46">
        <f t="shared" si="1"/>
        <v>0</v>
      </c>
      <c r="H19" s="46">
        <f t="shared" si="1"/>
        <v>0</v>
      </c>
      <c r="I19" s="46">
        <f t="shared" si="1"/>
        <v>0</v>
      </c>
      <c r="J19" s="47">
        <f t="shared" si="1"/>
        <v>0</v>
      </c>
      <c r="K19" s="312">
        <f t="shared" si="1"/>
        <v>0</v>
      </c>
    </row>
    <row r="20" spans="1:12" s="35" customFormat="1">
      <c r="A20" s="48" t="s">
        <v>266</v>
      </c>
      <c r="B20" s="39"/>
      <c r="C20" s="39"/>
      <c r="D20" s="39"/>
      <c r="E20" s="39"/>
      <c r="F20" s="39"/>
      <c r="G20" s="39"/>
      <c r="H20" s="39"/>
      <c r="I20" s="39"/>
      <c r="J20" s="40">
        <f t="shared" si="0"/>
        <v>0</v>
      </c>
      <c r="K20" s="44"/>
    </row>
    <row r="21" spans="1:12" s="35" customFormat="1">
      <c r="A21" s="49" t="s">
        <v>275</v>
      </c>
      <c r="B21" s="39"/>
      <c r="C21" s="39"/>
      <c r="D21" s="39"/>
      <c r="E21" s="39"/>
      <c r="F21" s="39"/>
      <c r="G21" s="39"/>
      <c r="H21" s="39"/>
      <c r="I21" s="39"/>
      <c r="J21" s="47"/>
      <c r="K21" s="44"/>
    </row>
    <row r="22" spans="1:12" s="35" customFormat="1">
      <c r="A22" s="49" t="s">
        <v>276</v>
      </c>
      <c r="B22" s="39"/>
      <c r="C22" s="39"/>
      <c r="D22" s="39"/>
      <c r="E22" s="39"/>
      <c r="F22" s="39"/>
      <c r="G22" s="39"/>
      <c r="H22" s="39"/>
      <c r="I22" s="39"/>
      <c r="J22" s="47"/>
      <c r="K22" s="44"/>
    </row>
    <row r="23" spans="1:12" s="35" customFormat="1">
      <c r="A23" s="49" t="s">
        <v>277</v>
      </c>
      <c r="B23" s="39"/>
      <c r="C23" s="39"/>
      <c r="D23" s="39"/>
      <c r="E23" s="39"/>
      <c r="F23" s="39"/>
      <c r="G23" s="39"/>
      <c r="H23" s="39"/>
      <c r="I23" s="39"/>
      <c r="J23" s="47"/>
      <c r="K23" s="44"/>
      <c r="L23" s="43"/>
    </row>
    <row r="24" spans="1:12" s="35" customFormat="1">
      <c r="A24" s="48" t="s">
        <v>274</v>
      </c>
      <c r="B24" s="50">
        <f t="shared" ref="B24:I24" si="2">SUM(B21:B23)</f>
        <v>0</v>
      </c>
      <c r="C24" s="50">
        <f t="shared" si="2"/>
        <v>0</v>
      </c>
      <c r="D24" s="50">
        <f t="shared" si="2"/>
        <v>0</v>
      </c>
      <c r="E24" s="50">
        <f t="shared" si="2"/>
        <v>0</v>
      </c>
      <c r="F24" s="50">
        <f t="shared" si="2"/>
        <v>0</v>
      </c>
      <c r="G24" s="50">
        <f t="shared" si="2"/>
        <v>0</v>
      </c>
      <c r="H24" s="50">
        <f t="shared" si="2"/>
        <v>0</v>
      </c>
      <c r="I24" s="50">
        <f t="shared" si="2"/>
        <v>0</v>
      </c>
      <c r="J24" s="47">
        <f>SUM(B24:I24)</f>
        <v>0</v>
      </c>
      <c r="K24" s="42"/>
      <c r="L24" s="43"/>
    </row>
    <row r="25" spans="1:12" s="35" customFormat="1">
      <c r="A25" s="51" t="s">
        <v>278</v>
      </c>
      <c r="B25" s="52"/>
      <c r="C25" s="52"/>
      <c r="D25" s="52"/>
      <c r="E25" s="52"/>
      <c r="F25" s="52"/>
      <c r="G25" s="52"/>
      <c r="H25" s="52"/>
      <c r="I25" s="37"/>
      <c r="J25" s="40">
        <f>SUM(B25:I25)</f>
        <v>0</v>
      </c>
      <c r="K25" s="41"/>
    </row>
    <row r="26" spans="1:12" s="35" customFormat="1">
      <c r="A26" s="53" t="s">
        <v>279</v>
      </c>
      <c r="B26" s="42"/>
      <c r="C26" s="42"/>
      <c r="D26" s="42"/>
      <c r="E26" s="42"/>
      <c r="F26" s="42"/>
      <c r="G26" s="42"/>
      <c r="H26" s="42"/>
      <c r="I26" s="42"/>
      <c r="J26" s="54"/>
      <c r="K26" s="42"/>
    </row>
    <row r="27" spans="1:12" s="35" customFormat="1">
      <c r="A27" s="42">
        <v>1</v>
      </c>
      <c r="B27" s="55"/>
      <c r="C27" s="55"/>
      <c r="D27" s="55"/>
      <c r="E27" s="55"/>
      <c r="F27" s="55"/>
      <c r="G27" s="55"/>
      <c r="H27" s="55"/>
      <c r="I27" s="55"/>
      <c r="J27" s="56">
        <f t="shared" ref="J27:J32" si="3">SUM(B27:I27)</f>
        <v>0</v>
      </c>
      <c r="K27" s="44"/>
    </row>
    <row r="28" spans="1:12" s="35" customFormat="1">
      <c r="A28" s="42">
        <v>0.5</v>
      </c>
      <c r="B28" s="55"/>
      <c r="C28" s="55"/>
      <c r="D28" s="55"/>
      <c r="E28" s="55"/>
      <c r="F28" s="55"/>
      <c r="G28" s="55"/>
      <c r="H28" s="55"/>
      <c r="I28" s="55"/>
      <c r="J28" s="56">
        <f t="shared" si="3"/>
        <v>0</v>
      </c>
      <c r="K28" s="44"/>
    </row>
    <row r="29" spans="1:12" s="35" customFormat="1">
      <c r="A29" s="42">
        <v>0.25</v>
      </c>
      <c r="B29" s="55"/>
      <c r="C29" s="55"/>
      <c r="D29" s="55"/>
      <c r="E29" s="55"/>
      <c r="F29" s="55"/>
      <c r="G29" s="55"/>
      <c r="H29" s="55"/>
      <c r="I29" s="55"/>
      <c r="J29" s="56">
        <f t="shared" si="3"/>
        <v>0</v>
      </c>
      <c r="K29" s="44"/>
    </row>
    <row r="30" spans="1:12" s="35" customFormat="1">
      <c r="A30" s="42">
        <v>0.1</v>
      </c>
      <c r="B30" s="55"/>
      <c r="C30" s="55"/>
      <c r="D30" s="55"/>
      <c r="E30" s="55"/>
      <c r="F30" s="55"/>
      <c r="G30" s="55"/>
      <c r="H30" s="55"/>
      <c r="I30" s="55"/>
      <c r="J30" s="56">
        <f t="shared" si="3"/>
        <v>0</v>
      </c>
      <c r="K30" s="44"/>
    </row>
    <row r="31" spans="1:12" s="35" customFormat="1">
      <c r="A31" s="42">
        <v>0.05</v>
      </c>
      <c r="B31" s="55"/>
      <c r="C31" s="55"/>
      <c r="D31" s="55"/>
      <c r="E31" s="55"/>
      <c r="F31" s="55"/>
      <c r="G31" s="55"/>
      <c r="H31" s="55"/>
      <c r="I31" s="55"/>
      <c r="J31" s="56">
        <f t="shared" si="3"/>
        <v>0</v>
      </c>
      <c r="K31" s="44"/>
    </row>
    <row r="32" spans="1:12" s="35" customFormat="1">
      <c r="A32" s="42">
        <v>0.01</v>
      </c>
      <c r="B32" s="55"/>
      <c r="C32" s="55"/>
      <c r="D32" s="55"/>
      <c r="E32" s="55"/>
      <c r="F32" s="55"/>
      <c r="G32" s="55"/>
      <c r="H32" s="55"/>
      <c r="I32" s="55"/>
      <c r="J32" s="56">
        <f t="shared" si="3"/>
        <v>0</v>
      </c>
      <c r="K32" s="44"/>
    </row>
    <row r="33" spans="1:12" s="35" customFormat="1">
      <c r="A33" s="48" t="s">
        <v>274</v>
      </c>
      <c r="B33" s="57">
        <f t="shared" ref="B33:K33" si="4">SUM(B25:B32)</f>
        <v>0</v>
      </c>
      <c r="C33" s="57">
        <f t="shared" si="4"/>
        <v>0</v>
      </c>
      <c r="D33" s="57">
        <f t="shared" si="4"/>
        <v>0</v>
      </c>
      <c r="E33" s="57">
        <f t="shared" si="4"/>
        <v>0</v>
      </c>
      <c r="F33" s="57">
        <f t="shared" si="4"/>
        <v>0</v>
      </c>
      <c r="G33" s="57">
        <f t="shared" si="4"/>
        <v>0</v>
      </c>
      <c r="H33" s="57">
        <f t="shared" si="4"/>
        <v>0</v>
      </c>
      <c r="I33" s="57">
        <f t="shared" si="4"/>
        <v>0</v>
      </c>
      <c r="J33" s="58">
        <f t="shared" si="4"/>
        <v>0</v>
      </c>
      <c r="K33" s="313">
        <f t="shared" si="4"/>
        <v>0</v>
      </c>
    </row>
    <row r="34" spans="1:12" s="35" customFormat="1">
      <c r="A34" s="49"/>
      <c r="B34" s="42"/>
      <c r="C34" s="42"/>
      <c r="D34" s="42"/>
      <c r="E34" s="42"/>
      <c r="F34" s="42"/>
      <c r="G34" s="42"/>
      <c r="H34" s="42"/>
      <c r="I34" s="42"/>
      <c r="J34" s="59">
        <f>SUM(J19,J20,J24,J33)</f>
        <v>0</v>
      </c>
      <c r="K34" s="42"/>
    </row>
    <row r="35" spans="1:12" s="35" customFormat="1">
      <c r="A35" s="48" t="s">
        <v>273</v>
      </c>
      <c r="B35" s="57">
        <f t="shared" ref="B35:I35" si="5">SUM(B19,B20,B24,B33)</f>
        <v>0</v>
      </c>
      <c r="C35" s="57">
        <f t="shared" si="5"/>
        <v>0</v>
      </c>
      <c r="D35" s="57">
        <f t="shared" si="5"/>
        <v>0</v>
      </c>
      <c r="E35" s="57">
        <f t="shared" si="5"/>
        <v>0</v>
      </c>
      <c r="F35" s="57">
        <f t="shared" si="5"/>
        <v>0</v>
      </c>
      <c r="G35" s="57">
        <f>SUM(G19,G20,G24,G33)</f>
        <v>0</v>
      </c>
      <c r="H35" s="57">
        <f>SUM(H19,H20,H24,H33)</f>
        <v>0</v>
      </c>
      <c r="I35" s="57">
        <f t="shared" si="5"/>
        <v>0</v>
      </c>
      <c r="J35" s="204">
        <f>SUM(B35:I35)</f>
        <v>0</v>
      </c>
      <c r="K35" s="42"/>
    </row>
    <row r="36" spans="1:12" s="35" customFormat="1">
      <c r="A36" s="49" t="s">
        <v>280</v>
      </c>
      <c r="B36" s="52"/>
      <c r="C36" s="52"/>
      <c r="D36" s="52"/>
      <c r="E36" s="52"/>
      <c r="F36" s="42"/>
      <c r="G36" s="42"/>
      <c r="H36" s="42"/>
      <c r="I36" s="42"/>
      <c r="J36" s="60">
        <f>SUM(B36:I36)</f>
        <v>0</v>
      </c>
      <c r="K36" s="42"/>
    </row>
    <row r="37" spans="1:12" s="35" customFormat="1" ht="15">
      <c r="A37" s="61" t="s">
        <v>271</v>
      </c>
      <c r="B37" s="62">
        <f t="shared" ref="B37:I37" si="6">SUM(B35-B36)</f>
        <v>0</v>
      </c>
      <c r="C37" s="62">
        <f t="shared" si="6"/>
        <v>0</v>
      </c>
      <c r="D37" s="62">
        <f t="shared" si="6"/>
        <v>0</v>
      </c>
      <c r="E37" s="62">
        <f t="shared" si="6"/>
        <v>0</v>
      </c>
      <c r="F37" s="62">
        <f t="shared" si="6"/>
        <v>0</v>
      </c>
      <c r="G37" s="62">
        <f t="shared" si="6"/>
        <v>0</v>
      </c>
      <c r="H37" s="62">
        <f t="shared" si="6"/>
        <v>0</v>
      </c>
      <c r="I37" s="62">
        <f t="shared" si="6"/>
        <v>0</v>
      </c>
      <c r="J37" s="63">
        <f>SUM(B37:I37)</f>
        <v>0</v>
      </c>
      <c r="K37" s="375">
        <f>SUM(K19,K20,K33)</f>
        <v>0</v>
      </c>
      <c r="L37" s="43"/>
    </row>
    <row r="39" spans="1:12">
      <c r="L39" s="107"/>
    </row>
  </sheetData>
  <phoneticPr fontId="0" type="noConversion"/>
  <printOptions horizontalCentered="1" verticalCentered="1"/>
  <pageMargins left="0.25" right="0.25" top="0.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F46"/>
  <sheetViews>
    <sheetView workbookViewId="0">
      <selection activeCell="C6" sqref="C6"/>
    </sheetView>
  </sheetViews>
  <sheetFormatPr baseColWidth="10" defaultColWidth="8.83203125" defaultRowHeight="12"/>
  <cols>
    <col min="1" max="1" width="3.83203125" bestFit="1" customWidth="1"/>
    <col min="2" max="2" width="13.5" customWidth="1"/>
    <col min="3" max="3" width="5.83203125" customWidth="1"/>
    <col min="4" max="4" width="12.83203125" bestFit="1" customWidth="1"/>
    <col min="6" max="6" width="12.83203125" bestFit="1" customWidth="1"/>
  </cols>
  <sheetData>
    <row r="1" spans="1:6" ht="17">
      <c r="B1" s="28" t="s">
        <v>30</v>
      </c>
    </row>
    <row r="2" spans="1:6" ht="17">
      <c r="B2" s="28" t="s">
        <v>330</v>
      </c>
    </row>
    <row r="3" spans="1:6" ht="17">
      <c r="B3" s="30">
        <f>'G T DEPOSIT'!J3</f>
        <v>0</v>
      </c>
    </row>
    <row r="4" spans="1:6" ht="17">
      <c r="B4" s="28"/>
    </row>
    <row r="5" spans="1:6" ht="17">
      <c r="B5" s="30"/>
    </row>
    <row r="6" spans="1:6" ht="17">
      <c r="B6" s="29" t="s">
        <v>267</v>
      </c>
      <c r="C6" s="115"/>
    </row>
    <row r="8" spans="1:6" s="115" customFormat="1" ht="15">
      <c r="A8" s="165"/>
      <c r="B8" s="165" t="s">
        <v>266</v>
      </c>
      <c r="D8" s="164" t="s">
        <v>266</v>
      </c>
    </row>
    <row r="9" spans="1:6" s="115" customFormat="1" ht="15">
      <c r="A9" s="115">
        <v>1</v>
      </c>
      <c r="B9" s="139"/>
      <c r="C9" s="115">
        <f>A43+1</f>
        <v>36</v>
      </c>
      <c r="D9" s="139"/>
      <c r="E9" s="115">
        <f>C43+1</f>
        <v>71</v>
      </c>
      <c r="F9" s="321"/>
    </row>
    <row r="10" spans="1:6" s="115" customFormat="1" ht="15">
      <c r="A10" s="115">
        <f t="shared" ref="A10:A43" si="0">A9+1</f>
        <v>2</v>
      </c>
      <c r="B10" s="139"/>
      <c r="C10" s="115">
        <f>C9+1</f>
        <v>37</v>
      </c>
      <c r="D10" s="139"/>
      <c r="E10" s="115">
        <f>E9+1</f>
        <v>72</v>
      </c>
      <c r="F10" s="321"/>
    </row>
    <row r="11" spans="1:6" s="115" customFormat="1" ht="15">
      <c r="A11" s="115">
        <f t="shared" si="0"/>
        <v>3</v>
      </c>
      <c r="B11" s="139"/>
      <c r="C11" s="115">
        <f t="shared" ref="C11:C43" si="1">C10+1</f>
        <v>38</v>
      </c>
      <c r="D11" s="139"/>
      <c r="E11" s="115">
        <f t="shared" ref="E11:E43" si="2">E10+1</f>
        <v>73</v>
      </c>
      <c r="F11" s="321"/>
    </row>
    <row r="12" spans="1:6" s="115" customFormat="1" ht="15">
      <c r="A12" s="115">
        <f t="shared" si="0"/>
        <v>4</v>
      </c>
      <c r="B12" s="139"/>
      <c r="C12" s="115">
        <f t="shared" si="1"/>
        <v>39</v>
      </c>
      <c r="D12" s="139"/>
      <c r="E12" s="115">
        <f t="shared" si="2"/>
        <v>74</v>
      </c>
      <c r="F12" s="321"/>
    </row>
    <row r="13" spans="1:6" s="115" customFormat="1" ht="15">
      <c r="A13" s="115">
        <f t="shared" si="0"/>
        <v>5</v>
      </c>
      <c r="B13" s="139"/>
      <c r="C13" s="115">
        <f t="shared" si="1"/>
        <v>40</v>
      </c>
      <c r="D13" s="139"/>
      <c r="E13" s="115">
        <f t="shared" si="2"/>
        <v>75</v>
      </c>
      <c r="F13" s="321"/>
    </row>
    <row r="14" spans="1:6" s="115" customFormat="1" ht="15">
      <c r="A14" s="115">
        <f t="shared" si="0"/>
        <v>6</v>
      </c>
      <c r="B14" s="139"/>
      <c r="C14" s="115">
        <f t="shared" si="1"/>
        <v>41</v>
      </c>
      <c r="D14" s="139"/>
      <c r="E14" s="115">
        <f t="shared" si="2"/>
        <v>76</v>
      </c>
      <c r="F14" s="321"/>
    </row>
    <row r="15" spans="1:6" s="115" customFormat="1" ht="15">
      <c r="A15" s="115">
        <f t="shared" si="0"/>
        <v>7</v>
      </c>
      <c r="B15" s="139"/>
      <c r="C15" s="115">
        <f t="shared" si="1"/>
        <v>42</v>
      </c>
      <c r="D15" s="139"/>
      <c r="E15" s="115">
        <f t="shared" si="2"/>
        <v>77</v>
      </c>
      <c r="F15" s="321"/>
    </row>
    <row r="16" spans="1:6" s="115" customFormat="1" ht="15">
      <c r="A16" s="115">
        <f t="shared" si="0"/>
        <v>8</v>
      </c>
      <c r="B16" s="139"/>
      <c r="C16" s="115">
        <f t="shared" si="1"/>
        <v>43</v>
      </c>
      <c r="D16" s="139"/>
      <c r="E16" s="115">
        <f t="shared" si="2"/>
        <v>78</v>
      </c>
      <c r="F16" s="321"/>
    </row>
    <row r="17" spans="1:6" s="115" customFormat="1" ht="15">
      <c r="A17" s="115">
        <f t="shared" si="0"/>
        <v>9</v>
      </c>
      <c r="B17" s="139"/>
      <c r="C17" s="115">
        <f t="shared" si="1"/>
        <v>44</v>
      </c>
      <c r="D17" s="139"/>
      <c r="E17" s="115">
        <f t="shared" si="2"/>
        <v>79</v>
      </c>
      <c r="F17" s="321"/>
    </row>
    <row r="18" spans="1:6" s="115" customFormat="1" ht="15">
      <c r="A18" s="115">
        <f t="shared" si="0"/>
        <v>10</v>
      </c>
      <c r="B18" s="139"/>
      <c r="C18" s="115">
        <f t="shared" si="1"/>
        <v>45</v>
      </c>
      <c r="D18" s="139"/>
      <c r="E18" s="115">
        <f t="shared" si="2"/>
        <v>80</v>
      </c>
      <c r="F18" s="321"/>
    </row>
    <row r="19" spans="1:6" s="115" customFormat="1" ht="15">
      <c r="A19" s="115">
        <f t="shared" si="0"/>
        <v>11</v>
      </c>
      <c r="B19" s="139"/>
      <c r="C19" s="115">
        <f t="shared" si="1"/>
        <v>46</v>
      </c>
      <c r="D19" s="139"/>
      <c r="E19" s="115">
        <f t="shared" si="2"/>
        <v>81</v>
      </c>
      <c r="F19" s="321"/>
    </row>
    <row r="20" spans="1:6" s="115" customFormat="1" ht="15">
      <c r="A20" s="115">
        <f t="shared" si="0"/>
        <v>12</v>
      </c>
      <c r="B20" s="139"/>
      <c r="C20" s="115">
        <f t="shared" si="1"/>
        <v>47</v>
      </c>
      <c r="D20" s="139"/>
      <c r="E20" s="115">
        <f t="shared" si="2"/>
        <v>82</v>
      </c>
      <c r="F20" s="321"/>
    </row>
    <row r="21" spans="1:6" s="115" customFormat="1" ht="15">
      <c r="A21" s="115">
        <f t="shared" si="0"/>
        <v>13</v>
      </c>
      <c r="B21" s="139"/>
      <c r="C21" s="115">
        <f t="shared" si="1"/>
        <v>48</v>
      </c>
      <c r="D21" s="139"/>
      <c r="E21" s="115">
        <f t="shared" si="2"/>
        <v>83</v>
      </c>
      <c r="F21" s="321"/>
    </row>
    <row r="22" spans="1:6" s="115" customFormat="1" ht="15">
      <c r="A22" s="115">
        <f t="shared" si="0"/>
        <v>14</v>
      </c>
      <c r="B22" s="139"/>
      <c r="C22" s="115">
        <f t="shared" si="1"/>
        <v>49</v>
      </c>
      <c r="D22" s="139"/>
      <c r="E22" s="115">
        <f t="shared" si="2"/>
        <v>84</v>
      </c>
      <c r="F22" s="321"/>
    </row>
    <row r="23" spans="1:6" s="115" customFormat="1" ht="15">
      <c r="A23" s="115">
        <f t="shared" si="0"/>
        <v>15</v>
      </c>
      <c r="B23" s="139"/>
      <c r="C23" s="115">
        <f t="shared" si="1"/>
        <v>50</v>
      </c>
      <c r="D23" s="139"/>
      <c r="E23" s="115">
        <f t="shared" si="2"/>
        <v>85</v>
      </c>
      <c r="F23" s="321"/>
    </row>
    <row r="24" spans="1:6" s="115" customFormat="1" ht="15">
      <c r="A24" s="115">
        <f t="shared" si="0"/>
        <v>16</v>
      </c>
      <c r="B24" s="139"/>
      <c r="C24" s="115">
        <f t="shared" si="1"/>
        <v>51</v>
      </c>
      <c r="D24" s="139"/>
      <c r="E24" s="115">
        <f t="shared" si="2"/>
        <v>86</v>
      </c>
      <c r="F24" s="321"/>
    </row>
    <row r="25" spans="1:6" s="115" customFormat="1" ht="15">
      <c r="A25" s="115">
        <f t="shared" si="0"/>
        <v>17</v>
      </c>
      <c r="B25" s="139"/>
      <c r="C25" s="115">
        <f t="shared" si="1"/>
        <v>52</v>
      </c>
      <c r="D25" s="139"/>
      <c r="E25" s="115">
        <f t="shared" si="2"/>
        <v>87</v>
      </c>
      <c r="F25" s="321"/>
    </row>
    <row r="26" spans="1:6" s="115" customFormat="1" ht="15">
      <c r="A26" s="115">
        <f t="shared" si="0"/>
        <v>18</v>
      </c>
      <c r="B26" s="139"/>
      <c r="C26" s="115">
        <f t="shared" si="1"/>
        <v>53</v>
      </c>
      <c r="D26" s="139"/>
      <c r="E26" s="115">
        <f t="shared" si="2"/>
        <v>88</v>
      </c>
      <c r="F26" s="321"/>
    </row>
    <row r="27" spans="1:6" s="115" customFormat="1" ht="15">
      <c r="A27" s="115">
        <f t="shared" si="0"/>
        <v>19</v>
      </c>
      <c r="B27" s="139"/>
      <c r="C27" s="115">
        <f t="shared" si="1"/>
        <v>54</v>
      </c>
      <c r="D27" s="139"/>
      <c r="E27" s="115">
        <f t="shared" si="2"/>
        <v>89</v>
      </c>
      <c r="F27" s="321"/>
    </row>
    <row r="28" spans="1:6" s="115" customFormat="1" ht="15">
      <c r="A28" s="115">
        <f t="shared" si="0"/>
        <v>20</v>
      </c>
      <c r="B28" s="139"/>
      <c r="C28" s="115">
        <f t="shared" si="1"/>
        <v>55</v>
      </c>
      <c r="D28" s="139"/>
      <c r="E28" s="115">
        <f t="shared" si="2"/>
        <v>90</v>
      </c>
      <c r="F28" s="321"/>
    </row>
    <row r="29" spans="1:6" s="115" customFormat="1" ht="15">
      <c r="A29" s="115">
        <f t="shared" si="0"/>
        <v>21</v>
      </c>
      <c r="B29" s="139"/>
      <c r="C29" s="115">
        <f t="shared" si="1"/>
        <v>56</v>
      </c>
      <c r="D29" s="139"/>
      <c r="E29" s="115">
        <f t="shared" si="2"/>
        <v>91</v>
      </c>
      <c r="F29" s="321"/>
    </row>
    <row r="30" spans="1:6" s="115" customFormat="1" ht="15">
      <c r="A30" s="115">
        <f t="shared" si="0"/>
        <v>22</v>
      </c>
      <c r="B30" s="139"/>
      <c r="C30" s="115">
        <f t="shared" si="1"/>
        <v>57</v>
      </c>
      <c r="D30" s="139"/>
      <c r="E30" s="115">
        <f t="shared" si="2"/>
        <v>92</v>
      </c>
      <c r="F30" s="321"/>
    </row>
    <row r="31" spans="1:6" s="115" customFormat="1" ht="15">
      <c r="A31" s="115">
        <f t="shared" si="0"/>
        <v>23</v>
      </c>
      <c r="B31" s="139"/>
      <c r="C31" s="115">
        <f t="shared" si="1"/>
        <v>58</v>
      </c>
      <c r="D31" s="139"/>
      <c r="E31" s="115">
        <f t="shared" si="2"/>
        <v>93</v>
      </c>
      <c r="F31" s="321"/>
    </row>
    <row r="32" spans="1:6" s="115" customFormat="1" ht="15">
      <c r="A32" s="115">
        <f t="shared" si="0"/>
        <v>24</v>
      </c>
      <c r="B32" s="139"/>
      <c r="C32" s="115">
        <f t="shared" si="1"/>
        <v>59</v>
      </c>
      <c r="D32" s="139"/>
      <c r="E32" s="115">
        <f t="shared" si="2"/>
        <v>94</v>
      </c>
      <c r="F32" s="321"/>
    </row>
    <row r="33" spans="1:6" s="115" customFormat="1" ht="15">
      <c r="A33" s="115">
        <f t="shared" si="0"/>
        <v>25</v>
      </c>
      <c r="B33" s="139"/>
      <c r="C33" s="115">
        <f t="shared" si="1"/>
        <v>60</v>
      </c>
      <c r="D33" s="139"/>
      <c r="E33" s="115">
        <f t="shared" si="2"/>
        <v>95</v>
      </c>
      <c r="F33" s="321"/>
    </row>
    <row r="34" spans="1:6" s="115" customFormat="1" ht="15">
      <c r="A34" s="115">
        <f t="shared" si="0"/>
        <v>26</v>
      </c>
      <c r="B34" s="139"/>
      <c r="C34" s="115">
        <f t="shared" si="1"/>
        <v>61</v>
      </c>
      <c r="D34" s="139"/>
      <c r="E34" s="115">
        <f t="shared" si="2"/>
        <v>96</v>
      </c>
      <c r="F34" s="321"/>
    </row>
    <row r="35" spans="1:6" s="115" customFormat="1" ht="15">
      <c r="A35" s="115">
        <f t="shared" si="0"/>
        <v>27</v>
      </c>
      <c r="B35" s="139"/>
      <c r="C35" s="115">
        <f t="shared" si="1"/>
        <v>62</v>
      </c>
      <c r="D35" s="139"/>
      <c r="E35" s="115">
        <f t="shared" si="2"/>
        <v>97</v>
      </c>
      <c r="F35" s="321"/>
    </row>
    <row r="36" spans="1:6" s="115" customFormat="1" ht="15">
      <c r="A36" s="115">
        <f t="shared" si="0"/>
        <v>28</v>
      </c>
      <c r="B36" s="139"/>
      <c r="C36" s="115">
        <f t="shared" si="1"/>
        <v>63</v>
      </c>
      <c r="D36" s="139"/>
      <c r="E36" s="115">
        <f t="shared" si="2"/>
        <v>98</v>
      </c>
      <c r="F36" s="321"/>
    </row>
    <row r="37" spans="1:6" s="115" customFormat="1" ht="15">
      <c r="A37" s="115">
        <f t="shared" si="0"/>
        <v>29</v>
      </c>
      <c r="B37" s="139"/>
      <c r="C37" s="115">
        <f t="shared" si="1"/>
        <v>64</v>
      </c>
      <c r="D37" s="139"/>
      <c r="E37" s="115">
        <f t="shared" si="2"/>
        <v>99</v>
      </c>
      <c r="F37" s="321"/>
    </row>
    <row r="38" spans="1:6" s="115" customFormat="1" ht="15">
      <c r="A38" s="115">
        <f t="shared" si="0"/>
        <v>30</v>
      </c>
      <c r="B38" s="139"/>
      <c r="C38" s="115">
        <f t="shared" si="1"/>
        <v>65</v>
      </c>
      <c r="D38" s="139"/>
      <c r="E38" s="115">
        <f t="shared" si="2"/>
        <v>100</v>
      </c>
      <c r="F38" s="321"/>
    </row>
    <row r="39" spans="1:6" s="115" customFormat="1" ht="15">
      <c r="A39" s="115">
        <f t="shared" si="0"/>
        <v>31</v>
      </c>
      <c r="B39" s="139"/>
      <c r="C39" s="115">
        <f t="shared" si="1"/>
        <v>66</v>
      </c>
      <c r="D39" s="139"/>
      <c r="E39" s="115">
        <f t="shared" si="2"/>
        <v>101</v>
      </c>
      <c r="F39" s="321"/>
    </row>
    <row r="40" spans="1:6" s="115" customFormat="1" ht="15">
      <c r="A40" s="115">
        <f t="shared" si="0"/>
        <v>32</v>
      </c>
      <c r="B40" s="139"/>
      <c r="C40" s="115">
        <f t="shared" si="1"/>
        <v>67</v>
      </c>
      <c r="D40" s="139"/>
      <c r="E40" s="115">
        <f t="shared" si="2"/>
        <v>102</v>
      </c>
      <c r="F40" s="321"/>
    </row>
    <row r="41" spans="1:6" s="115" customFormat="1" ht="15">
      <c r="A41" s="115">
        <f t="shared" si="0"/>
        <v>33</v>
      </c>
      <c r="B41" s="139"/>
      <c r="C41" s="115">
        <f t="shared" si="1"/>
        <v>68</v>
      </c>
      <c r="D41" s="139"/>
      <c r="E41" s="115">
        <f t="shared" si="2"/>
        <v>103</v>
      </c>
      <c r="F41" s="321"/>
    </row>
    <row r="42" spans="1:6" s="115" customFormat="1" ht="15">
      <c r="A42" s="115">
        <f t="shared" si="0"/>
        <v>34</v>
      </c>
      <c r="B42" s="139"/>
      <c r="C42" s="115">
        <f t="shared" si="1"/>
        <v>69</v>
      </c>
      <c r="D42" s="139"/>
      <c r="E42" s="115">
        <f t="shared" si="2"/>
        <v>104</v>
      </c>
      <c r="F42" s="321"/>
    </row>
    <row r="43" spans="1:6" s="115" customFormat="1" ht="16" thickBot="1">
      <c r="A43" s="115">
        <f t="shared" si="0"/>
        <v>35</v>
      </c>
      <c r="B43" s="569"/>
      <c r="C43" s="115">
        <f t="shared" si="1"/>
        <v>70</v>
      </c>
      <c r="D43" s="569"/>
      <c r="E43" s="115">
        <f t="shared" si="2"/>
        <v>105</v>
      </c>
      <c r="F43" s="568"/>
    </row>
    <row r="44" spans="1:6" s="115" customFormat="1" ht="17" thickTop="1" thickBot="1">
      <c r="A44" s="126"/>
      <c r="B44" s="166">
        <f>SUM(B9:B43)</f>
        <v>0</v>
      </c>
      <c r="D44" s="166">
        <f>SUM(D9:D43)</f>
        <v>0</v>
      </c>
      <c r="F44" s="166">
        <f>SUM(F9:F43)</f>
        <v>0</v>
      </c>
    </row>
    <row r="45" spans="1:6" ht="13" thickBot="1">
      <c r="A45" s="87"/>
    </row>
    <row r="46" spans="1:6" ht="16" thickBot="1">
      <c r="A46" s="85"/>
      <c r="E46" s="128" t="s">
        <v>306</v>
      </c>
      <c r="F46" s="129">
        <f>SUM(B44,D44,F44)</f>
        <v>0</v>
      </c>
    </row>
  </sheetData>
  <sheetCalcPr fullCalcOnLoad="1"/>
  <sortState ref="F9:F14">
    <sortCondition descending="1" ref="F9:F14"/>
  </sortState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L101"/>
  <sheetViews>
    <sheetView workbookViewId="0">
      <pane xSplit="1" ySplit="5" topLeftCell="B78" activePane="bottomRight" state="frozen"/>
      <selection pane="topRight" activeCell="B1" sqref="B1"/>
      <selection pane="bottomLeft" activeCell="A6" sqref="A6"/>
      <selection pane="bottomRight" activeCell="G79" sqref="G79"/>
    </sheetView>
  </sheetViews>
  <sheetFormatPr baseColWidth="10" defaultColWidth="8.83203125" defaultRowHeight="12"/>
  <cols>
    <col min="1" max="1" width="13.33203125" customWidth="1"/>
    <col min="2" max="2" width="8.1640625" bestFit="1" customWidth="1"/>
    <col min="3" max="3" width="10.33203125" bestFit="1" customWidth="1"/>
    <col min="4" max="4" width="8.6640625" bestFit="1" customWidth="1"/>
    <col min="5" max="5" width="10.33203125" bestFit="1" customWidth="1"/>
    <col min="6" max="7" width="8.6640625" bestFit="1" customWidth="1"/>
    <col min="8" max="8" width="11" bestFit="1" customWidth="1"/>
    <col min="9" max="9" width="11.33203125" bestFit="1" customWidth="1"/>
    <col min="10" max="10" width="10.33203125" bestFit="1" customWidth="1"/>
  </cols>
  <sheetData>
    <row r="1" spans="1:11" ht="17">
      <c r="A1" s="28" t="s">
        <v>30</v>
      </c>
    </row>
    <row r="2" spans="1:11" ht="17">
      <c r="A2" s="28" t="s">
        <v>330</v>
      </c>
    </row>
    <row r="3" spans="1:11">
      <c r="H3" s="376" t="s">
        <v>230</v>
      </c>
    </row>
    <row r="4" spans="1:11">
      <c r="A4" s="376" t="s">
        <v>285</v>
      </c>
      <c r="B4" s="376" t="s">
        <v>285</v>
      </c>
      <c r="C4" s="376" t="s">
        <v>230</v>
      </c>
      <c r="D4" s="376" t="s">
        <v>230</v>
      </c>
      <c r="E4" s="376" t="s">
        <v>230</v>
      </c>
      <c r="F4" s="376" t="s">
        <v>230</v>
      </c>
      <c r="G4" s="376" t="s">
        <v>230</v>
      </c>
      <c r="H4" s="7" t="s">
        <v>36</v>
      </c>
      <c r="I4" s="376" t="s">
        <v>230</v>
      </c>
      <c r="J4" s="376" t="s">
        <v>285</v>
      </c>
    </row>
    <row r="5" spans="1:11">
      <c r="A5" s="376" t="s">
        <v>159</v>
      </c>
      <c r="B5" s="376" t="s">
        <v>235</v>
      </c>
      <c r="C5" s="376" t="s">
        <v>171</v>
      </c>
      <c r="D5" s="376" t="s">
        <v>170</v>
      </c>
      <c r="E5" s="376" t="s">
        <v>231</v>
      </c>
      <c r="F5" s="376" t="s">
        <v>270</v>
      </c>
      <c r="G5" s="376" t="s">
        <v>232</v>
      </c>
      <c r="H5" s="7" t="s">
        <v>37</v>
      </c>
      <c r="I5" s="376" t="s">
        <v>281</v>
      </c>
      <c r="J5" s="376" t="s">
        <v>273</v>
      </c>
    </row>
    <row r="6" spans="1:11">
      <c r="A6" s="5">
        <v>115</v>
      </c>
      <c r="B6" s="377">
        <v>105</v>
      </c>
      <c r="C6" s="377">
        <v>85</v>
      </c>
      <c r="D6" s="377">
        <v>20</v>
      </c>
      <c r="E6" s="377"/>
      <c r="F6" s="377"/>
      <c r="G6" s="377"/>
      <c r="H6" s="377"/>
      <c r="I6" s="377"/>
      <c r="J6" s="460">
        <f t="shared" ref="J6:J37" si="0">SUM(C6:I6)</f>
        <v>105</v>
      </c>
      <c r="K6" s="379"/>
    </row>
    <row r="7" spans="1:11">
      <c r="A7" s="5">
        <v>131</v>
      </c>
      <c r="B7" s="377">
        <v>415</v>
      </c>
      <c r="C7" s="377">
        <v>340</v>
      </c>
      <c r="D7" s="377"/>
      <c r="E7" s="377">
        <v>75</v>
      </c>
      <c r="F7" s="377"/>
      <c r="G7" s="377"/>
      <c r="H7" s="377"/>
      <c r="I7" s="377"/>
      <c r="J7" s="460">
        <f t="shared" si="0"/>
        <v>415</v>
      </c>
      <c r="K7" s="379"/>
    </row>
    <row r="8" spans="1:11">
      <c r="A8" s="5">
        <v>137</v>
      </c>
      <c r="B8" s="377">
        <v>150</v>
      </c>
      <c r="C8" s="377"/>
      <c r="D8" s="377"/>
      <c r="E8" s="377">
        <v>150</v>
      </c>
      <c r="F8" s="377"/>
      <c r="G8" s="377"/>
      <c r="H8" s="377"/>
      <c r="I8" s="377"/>
      <c r="J8" s="460">
        <f t="shared" si="0"/>
        <v>150</v>
      </c>
      <c r="K8" s="379"/>
    </row>
    <row r="9" spans="1:11">
      <c r="A9" s="5">
        <v>142</v>
      </c>
      <c r="B9" s="377">
        <v>190</v>
      </c>
      <c r="C9" s="377">
        <v>170</v>
      </c>
      <c r="D9" s="377">
        <v>20</v>
      </c>
      <c r="E9" s="377"/>
      <c r="F9" s="377"/>
      <c r="G9" s="377"/>
      <c r="H9" s="377"/>
      <c r="I9" s="377"/>
      <c r="J9" s="460">
        <f t="shared" si="0"/>
        <v>190</v>
      </c>
      <c r="K9" s="379"/>
    </row>
    <row r="10" spans="1:11">
      <c r="A10" s="5">
        <v>145</v>
      </c>
      <c r="B10" s="377">
        <v>40</v>
      </c>
      <c r="C10" s="377"/>
      <c r="D10" s="377">
        <v>40</v>
      </c>
      <c r="E10" s="377"/>
      <c r="F10" s="377"/>
      <c r="G10" s="377"/>
      <c r="H10" s="377"/>
      <c r="I10" s="377"/>
      <c r="J10" s="460">
        <f t="shared" si="0"/>
        <v>40</v>
      </c>
      <c r="K10" s="379"/>
    </row>
    <row r="11" spans="1:11">
      <c r="A11" s="5">
        <v>212</v>
      </c>
      <c r="B11" s="377">
        <v>41</v>
      </c>
      <c r="C11" s="377">
        <v>41</v>
      </c>
      <c r="D11" s="377"/>
      <c r="E11" s="377"/>
      <c r="F11" s="377"/>
      <c r="G11" s="377"/>
      <c r="H11" s="377"/>
      <c r="I11" s="377"/>
      <c r="J11" s="460">
        <f t="shared" si="0"/>
        <v>41</v>
      </c>
      <c r="K11" s="379"/>
    </row>
    <row r="12" spans="1:11">
      <c r="A12" s="5">
        <v>672</v>
      </c>
      <c r="B12" s="377">
        <v>75</v>
      </c>
      <c r="C12" s="377"/>
      <c r="D12" s="377"/>
      <c r="E12" s="377">
        <v>75</v>
      </c>
      <c r="F12" s="377"/>
      <c r="G12" s="377"/>
      <c r="H12" s="377"/>
      <c r="I12" s="377"/>
      <c r="J12" s="460">
        <f t="shared" si="0"/>
        <v>75</v>
      </c>
      <c r="K12" s="379"/>
    </row>
    <row r="13" spans="1:11">
      <c r="A13" s="5">
        <v>1024</v>
      </c>
      <c r="B13" s="377">
        <v>75</v>
      </c>
      <c r="C13" s="377"/>
      <c r="D13" s="377"/>
      <c r="E13" s="377">
        <v>75</v>
      </c>
      <c r="F13" s="377"/>
      <c r="G13" s="377"/>
      <c r="H13" s="377"/>
      <c r="I13" s="377"/>
      <c r="J13" s="460">
        <f t="shared" si="0"/>
        <v>75</v>
      </c>
      <c r="K13" s="379"/>
    </row>
    <row r="14" spans="1:11">
      <c r="A14" s="5">
        <v>1036</v>
      </c>
      <c r="B14" s="377">
        <v>85</v>
      </c>
      <c r="C14" s="377">
        <v>85</v>
      </c>
      <c r="D14" s="377"/>
      <c r="E14" s="377"/>
      <c r="F14" s="377"/>
      <c r="G14" s="377"/>
      <c r="H14" s="377"/>
      <c r="I14" s="377"/>
      <c r="J14" s="460">
        <f t="shared" si="0"/>
        <v>85</v>
      </c>
      <c r="K14" s="379"/>
    </row>
    <row r="15" spans="1:11">
      <c r="A15" s="5">
        <v>1176</v>
      </c>
      <c r="B15" s="377">
        <v>150</v>
      </c>
      <c r="C15" s="377"/>
      <c r="D15" s="377"/>
      <c r="E15" s="377">
        <v>150</v>
      </c>
      <c r="F15" s="377"/>
      <c r="G15" s="377"/>
      <c r="H15" s="377"/>
      <c r="I15" s="377"/>
      <c r="J15" s="460">
        <f t="shared" si="0"/>
        <v>150</v>
      </c>
      <c r="K15" s="379"/>
    </row>
    <row r="16" spans="1:11">
      <c r="A16" s="5">
        <v>1220</v>
      </c>
      <c r="B16" s="377">
        <v>170</v>
      </c>
      <c r="C16" s="377">
        <v>170</v>
      </c>
      <c r="D16" s="377"/>
      <c r="E16" s="377"/>
      <c r="F16" s="377"/>
      <c r="G16" s="377"/>
      <c r="H16" s="377"/>
      <c r="I16" s="377"/>
      <c r="J16" s="460">
        <f t="shared" si="0"/>
        <v>170</v>
      </c>
      <c r="K16" s="379"/>
    </row>
    <row r="17" spans="1:11">
      <c r="A17" s="5">
        <v>1252</v>
      </c>
      <c r="B17" s="377">
        <v>75</v>
      </c>
      <c r="C17" s="377"/>
      <c r="D17" s="377"/>
      <c r="E17" s="377">
        <v>75</v>
      </c>
      <c r="F17" s="377"/>
      <c r="G17" s="377"/>
      <c r="H17" s="377"/>
      <c r="I17" s="377"/>
      <c r="J17" s="460">
        <f t="shared" si="0"/>
        <v>75</v>
      </c>
      <c r="K17" s="379"/>
    </row>
    <row r="18" spans="1:11">
      <c r="A18" s="5">
        <v>1260</v>
      </c>
      <c r="B18" s="377">
        <v>75</v>
      </c>
      <c r="C18" s="377"/>
      <c r="D18" s="377"/>
      <c r="E18" s="377">
        <v>75</v>
      </c>
      <c r="F18" s="378"/>
      <c r="G18" s="378"/>
      <c r="H18" s="378"/>
      <c r="I18" s="378"/>
      <c r="J18" s="460">
        <f t="shared" si="0"/>
        <v>75</v>
      </c>
      <c r="K18" s="379"/>
    </row>
    <row r="19" spans="1:11">
      <c r="A19" s="5">
        <v>1262</v>
      </c>
      <c r="B19" s="377">
        <v>170</v>
      </c>
      <c r="C19" s="377">
        <v>170</v>
      </c>
      <c r="D19" s="377"/>
      <c r="E19" s="377"/>
      <c r="F19" s="377"/>
      <c r="G19" s="377"/>
      <c r="H19" s="377"/>
      <c r="I19" s="377"/>
      <c r="J19" s="460">
        <f t="shared" si="0"/>
        <v>170</v>
      </c>
      <c r="K19" s="379"/>
    </row>
    <row r="20" spans="1:11">
      <c r="A20" s="5">
        <v>1382</v>
      </c>
      <c r="B20" s="377">
        <v>75</v>
      </c>
      <c r="C20" s="377"/>
      <c r="D20" s="377"/>
      <c r="E20" s="377">
        <v>75</v>
      </c>
      <c r="F20" s="377"/>
      <c r="G20" s="377"/>
      <c r="H20" s="377"/>
      <c r="I20" s="377"/>
      <c r="J20" s="460">
        <f t="shared" si="0"/>
        <v>75</v>
      </c>
      <c r="K20" s="379"/>
    </row>
    <row r="21" spans="1:11">
      <c r="A21" s="5">
        <v>1512</v>
      </c>
      <c r="B21" s="377">
        <v>75</v>
      </c>
      <c r="C21" s="377"/>
      <c r="D21" s="377"/>
      <c r="E21" s="377">
        <v>75</v>
      </c>
      <c r="F21" s="377"/>
      <c r="G21" s="377"/>
      <c r="H21" s="377"/>
      <c r="I21" s="377"/>
      <c r="J21" s="460">
        <f t="shared" si="0"/>
        <v>75</v>
      </c>
      <c r="K21" s="379"/>
    </row>
    <row r="22" spans="1:11">
      <c r="A22" s="5">
        <v>1642</v>
      </c>
      <c r="B22" s="377">
        <v>75</v>
      </c>
      <c r="C22" s="377"/>
      <c r="D22" s="377"/>
      <c r="E22" s="377">
        <v>75</v>
      </c>
      <c r="F22" s="377"/>
      <c r="G22" s="377"/>
      <c r="H22" s="377"/>
      <c r="I22" s="377"/>
      <c r="J22" s="460">
        <f t="shared" si="0"/>
        <v>75</v>
      </c>
      <c r="K22" s="379"/>
    </row>
    <row r="23" spans="1:11">
      <c r="A23" s="5">
        <v>1685</v>
      </c>
      <c r="B23" s="377">
        <v>75</v>
      </c>
      <c r="C23" s="377"/>
      <c r="D23" s="377"/>
      <c r="E23" s="377">
        <v>75</v>
      </c>
      <c r="F23" s="377"/>
      <c r="G23" s="377"/>
      <c r="H23" s="377"/>
      <c r="I23" s="377"/>
      <c r="J23" s="460">
        <f t="shared" si="0"/>
        <v>75</v>
      </c>
      <c r="K23" s="379"/>
    </row>
    <row r="24" spans="1:11">
      <c r="A24" s="5">
        <v>1841</v>
      </c>
      <c r="B24" s="377">
        <v>55</v>
      </c>
      <c r="C24" s="377">
        <v>55</v>
      </c>
      <c r="D24" s="377"/>
      <c r="E24" s="377"/>
      <c r="F24" s="377"/>
      <c r="G24" s="377"/>
      <c r="H24" s="377"/>
      <c r="I24" s="377"/>
      <c r="J24" s="460">
        <f t="shared" si="0"/>
        <v>55</v>
      </c>
      <c r="K24" s="379"/>
    </row>
    <row r="25" spans="1:11">
      <c r="A25" s="5">
        <v>1930</v>
      </c>
      <c r="B25" s="377">
        <v>75</v>
      </c>
      <c r="C25" s="377"/>
      <c r="D25" s="377"/>
      <c r="E25" s="377">
        <v>75</v>
      </c>
      <c r="F25" s="377"/>
      <c r="G25" s="377"/>
      <c r="H25" s="377"/>
      <c r="I25" s="377"/>
      <c r="J25" s="460">
        <f t="shared" si="0"/>
        <v>75</v>
      </c>
      <c r="K25" s="379"/>
    </row>
    <row r="26" spans="1:11">
      <c r="A26" s="5">
        <v>2061</v>
      </c>
      <c r="B26" s="377">
        <v>75</v>
      </c>
      <c r="C26" s="377"/>
      <c r="D26" s="377"/>
      <c r="E26" s="377">
        <v>75</v>
      </c>
      <c r="F26" s="377"/>
      <c r="G26" s="377"/>
      <c r="H26" s="377"/>
      <c r="I26" s="377"/>
      <c r="J26" s="460">
        <f t="shared" si="0"/>
        <v>75</v>
      </c>
      <c r="K26" s="379"/>
    </row>
    <row r="27" spans="1:11">
      <c r="A27" s="5">
        <v>2068</v>
      </c>
      <c r="B27" s="377">
        <v>40</v>
      </c>
      <c r="C27" s="377"/>
      <c r="D27" s="377">
        <v>40</v>
      </c>
      <c r="E27" s="377"/>
      <c r="F27" s="377"/>
      <c r="G27" s="377"/>
      <c r="H27" s="377"/>
      <c r="I27" s="377"/>
      <c r="J27" s="460">
        <f t="shared" si="0"/>
        <v>40</v>
      </c>
      <c r="K27" s="379"/>
    </row>
    <row r="28" spans="1:11">
      <c r="A28" s="5">
        <v>2139</v>
      </c>
      <c r="B28" s="377">
        <v>55</v>
      </c>
      <c r="C28" s="377">
        <v>55</v>
      </c>
      <c r="D28" s="377"/>
      <c r="E28" s="377"/>
      <c r="F28" s="377"/>
      <c r="G28" s="377"/>
      <c r="H28" s="377"/>
      <c r="I28" s="377"/>
      <c r="J28" s="460">
        <f t="shared" si="0"/>
        <v>55</v>
      </c>
      <c r="K28" s="379"/>
    </row>
    <row r="29" spans="1:11">
      <c r="A29" s="5">
        <v>2313</v>
      </c>
      <c r="B29" s="377">
        <v>75</v>
      </c>
      <c r="C29" s="377"/>
      <c r="D29" s="377"/>
      <c r="E29" s="377">
        <v>75</v>
      </c>
      <c r="F29" s="377"/>
      <c r="G29" s="377"/>
      <c r="H29" s="377"/>
      <c r="I29" s="377"/>
      <c r="J29" s="460">
        <f t="shared" si="0"/>
        <v>75</v>
      </c>
      <c r="K29" s="379"/>
    </row>
    <row r="30" spans="1:11">
      <c r="A30" s="5">
        <v>2345</v>
      </c>
      <c r="B30" s="377">
        <v>75</v>
      </c>
      <c r="C30" s="377"/>
      <c r="D30" s="377"/>
      <c r="E30" s="377">
        <v>75</v>
      </c>
      <c r="F30" s="377"/>
      <c r="G30" s="377"/>
      <c r="H30" s="377"/>
      <c r="I30" s="377"/>
      <c r="J30" s="460">
        <f t="shared" si="0"/>
        <v>75</v>
      </c>
      <c r="K30" s="379"/>
    </row>
    <row r="31" spans="1:11">
      <c r="A31" s="5">
        <v>2672</v>
      </c>
      <c r="B31" s="377">
        <v>112</v>
      </c>
      <c r="C31" s="377">
        <v>112</v>
      </c>
      <c r="D31" s="377"/>
      <c r="E31" s="377"/>
      <c r="F31" s="377"/>
      <c r="G31" s="377"/>
      <c r="H31" s="377"/>
      <c r="I31" s="377"/>
      <c r="J31" s="460">
        <f t="shared" si="0"/>
        <v>112</v>
      </c>
      <c r="K31" s="379"/>
    </row>
    <row r="32" spans="1:11">
      <c r="A32" s="5">
        <v>2799</v>
      </c>
      <c r="B32" s="377">
        <v>20</v>
      </c>
      <c r="C32" s="377"/>
      <c r="D32" s="377">
        <v>20</v>
      </c>
      <c r="E32" s="377"/>
      <c r="F32" s="377"/>
      <c r="G32" s="377"/>
      <c r="H32" s="377"/>
      <c r="I32" s="377"/>
      <c r="J32" s="460">
        <f t="shared" si="0"/>
        <v>20</v>
      </c>
      <c r="K32" s="379"/>
    </row>
    <row r="33" spans="1:11">
      <c r="A33" s="5">
        <v>2987</v>
      </c>
      <c r="B33" s="377">
        <v>340</v>
      </c>
      <c r="C33" s="377">
        <v>340</v>
      </c>
      <c r="D33" s="377"/>
      <c r="E33" s="377"/>
      <c r="F33" s="377"/>
      <c r="G33" s="377"/>
      <c r="H33" s="377"/>
      <c r="I33" s="377"/>
      <c r="J33" s="460">
        <f t="shared" si="0"/>
        <v>340</v>
      </c>
      <c r="K33" s="379"/>
    </row>
    <row r="34" spans="1:11">
      <c r="A34" s="5">
        <v>3044</v>
      </c>
      <c r="B34" s="377">
        <v>180</v>
      </c>
      <c r="C34" s="377">
        <v>85</v>
      </c>
      <c r="D34" s="377">
        <v>20</v>
      </c>
      <c r="E34" s="377">
        <v>75</v>
      </c>
      <c r="F34" s="377"/>
      <c r="G34" s="377"/>
      <c r="H34" s="377"/>
      <c r="I34" s="377"/>
      <c r="J34" s="460">
        <f t="shared" si="0"/>
        <v>180</v>
      </c>
      <c r="K34" s="379"/>
    </row>
    <row r="35" spans="1:11">
      <c r="A35" s="5">
        <v>3150</v>
      </c>
      <c r="B35" s="377">
        <v>75</v>
      </c>
      <c r="C35" s="377"/>
      <c r="D35" s="377"/>
      <c r="E35" s="377">
        <v>75</v>
      </c>
      <c r="F35" s="377"/>
      <c r="G35" s="377"/>
      <c r="H35" s="377"/>
      <c r="I35" s="377"/>
      <c r="J35" s="460">
        <f t="shared" si="0"/>
        <v>75</v>
      </c>
      <c r="K35" s="379"/>
    </row>
    <row r="36" spans="1:11">
      <c r="A36" s="5">
        <v>3682</v>
      </c>
      <c r="B36" s="377">
        <v>75</v>
      </c>
      <c r="C36" s="377"/>
      <c r="D36" s="377"/>
      <c r="E36" s="377">
        <v>75</v>
      </c>
      <c r="F36" s="377"/>
      <c r="G36" s="377"/>
      <c r="H36" s="377"/>
      <c r="I36" s="377"/>
      <c r="J36" s="460">
        <f t="shared" si="0"/>
        <v>75</v>
      </c>
      <c r="K36" s="379"/>
    </row>
    <row r="37" spans="1:11">
      <c r="A37" s="5">
        <v>3728</v>
      </c>
      <c r="B37" s="377">
        <v>180</v>
      </c>
      <c r="C37" s="377">
        <v>85</v>
      </c>
      <c r="D37" s="377">
        <v>20</v>
      </c>
      <c r="E37" s="377">
        <v>75</v>
      </c>
      <c r="F37" s="377"/>
      <c r="G37" s="377"/>
      <c r="H37" s="377"/>
      <c r="I37" s="377"/>
      <c r="J37" s="460">
        <f t="shared" si="0"/>
        <v>180</v>
      </c>
      <c r="K37" s="379"/>
    </row>
    <row r="38" spans="1:11">
      <c r="A38" s="5">
        <v>3904</v>
      </c>
      <c r="B38" s="377">
        <v>75</v>
      </c>
      <c r="C38" s="377"/>
      <c r="D38" s="377"/>
      <c r="E38" s="377">
        <v>75</v>
      </c>
      <c r="F38" s="377"/>
      <c r="G38" s="377"/>
      <c r="H38" s="377"/>
      <c r="I38" s="377"/>
      <c r="J38" s="460">
        <f t="shared" ref="J38:J53" si="1">SUM(C38:I38)</f>
        <v>75</v>
      </c>
      <c r="K38" s="379"/>
    </row>
    <row r="39" spans="1:11">
      <c r="A39" s="5">
        <v>3987</v>
      </c>
      <c r="B39" s="377">
        <v>180</v>
      </c>
      <c r="C39" s="377">
        <v>85</v>
      </c>
      <c r="D39" s="377">
        <v>20</v>
      </c>
      <c r="E39" s="377">
        <v>75</v>
      </c>
      <c r="F39" s="377"/>
      <c r="G39" s="377"/>
      <c r="H39" s="377"/>
      <c r="I39" s="377"/>
      <c r="J39" s="460">
        <f t="shared" si="1"/>
        <v>180</v>
      </c>
      <c r="K39" s="379"/>
    </row>
    <row r="40" spans="1:11">
      <c r="A40" s="5">
        <v>4125</v>
      </c>
      <c r="B40" s="377">
        <v>40</v>
      </c>
      <c r="C40" s="377"/>
      <c r="D40" s="377">
        <v>40</v>
      </c>
      <c r="E40" s="377"/>
      <c r="F40" s="377"/>
      <c r="G40" s="377"/>
      <c r="H40" s="377"/>
      <c r="I40" s="377"/>
      <c r="J40" s="460">
        <f t="shared" si="1"/>
        <v>40</v>
      </c>
      <c r="K40" s="379"/>
    </row>
    <row r="41" spans="1:11">
      <c r="A41" s="5">
        <v>4494</v>
      </c>
      <c r="B41" s="377">
        <v>75</v>
      </c>
      <c r="C41" s="377"/>
      <c r="D41" s="377"/>
      <c r="E41" s="377">
        <v>75</v>
      </c>
      <c r="F41" s="377"/>
      <c r="G41" s="377"/>
      <c r="H41" s="377"/>
      <c r="I41" s="377"/>
      <c r="J41" s="460">
        <f t="shared" si="1"/>
        <v>75</v>
      </c>
      <c r="K41" s="379"/>
    </row>
    <row r="42" spans="1:11">
      <c r="A42" s="5">
        <v>4565</v>
      </c>
      <c r="B42" s="377">
        <v>85</v>
      </c>
      <c r="C42" s="377">
        <v>85</v>
      </c>
      <c r="D42" s="377"/>
      <c r="E42" s="377"/>
      <c r="F42" s="377"/>
      <c r="G42" s="377"/>
      <c r="H42" s="377"/>
      <c r="I42" s="377"/>
      <c r="J42" s="460">
        <f t="shared" si="1"/>
        <v>85</v>
      </c>
      <c r="K42" s="379"/>
    </row>
    <row r="43" spans="1:11">
      <c r="A43" s="5">
        <v>4665</v>
      </c>
      <c r="B43" s="377">
        <v>40</v>
      </c>
      <c r="C43" s="377"/>
      <c r="D43" s="377">
        <v>40</v>
      </c>
      <c r="E43" s="377"/>
      <c r="F43" s="377"/>
      <c r="G43" s="377"/>
      <c r="H43" s="377"/>
      <c r="I43" s="377"/>
      <c r="J43" s="460">
        <f t="shared" si="1"/>
        <v>40</v>
      </c>
      <c r="K43" s="379"/>
    </row>
    <row r="44" spans="1:11">
      <c r="A44" s="5">
        <v>4920</v>
      </c>
      <c r="B44" s="377">
        <v>75</v>
      </c>
      <c r="C44" s="377"/>
      <c r="D44" s="377"/>
      <c r="E44" s="377">
        <v>75</v>
      </c>
      <c r="F44" s="377"/>
      <c r="G44" s="377"/>
      <c r="H44" s="377"/>
      <c r="I44" s="377"/>
      <c r="J44" s="460">
        <f t="shared" si="1"/>
        <v>75</v>
      </c>
      <c r="K44" s="379"/>
    </row>
    <row r="45" spans="1:11">
      <c r="A45" s="5">
        <v>4934</v>
      </c>
      <c r="B45" s="377">
        <v>105</v>
      </c>
      <c r="C45" s="377">
        <v>85</v>
      </c>
      <c r="D45" s="377">
        <v>20</v>
      </c>
      <c r="E45" s="377"/>
      <c r="F45" s="377"/>
      <c r="G45" s="377"/>
      <c r="H45" s="377"/>
      <c r="I45" s="377"/>
      <c r="J45" s="460">
        <f t="shared" si="1"/>
        <v>105</v>
      </c>
      <c r="K45" s="379"/>
    </row>
    <row r="46" spans="1:11">
      <c r="A46" s="563">
        <v>4941</v>
      </c>
      <c r="B46" s="377">
        <v>20</v>
      </c>
      <c r="C46" s="377"/>
      <c r="D46" s="377"/>
      <c r="E46" s="377"/>
      <c r="F46" s="377">
        <v>20</v>
      </c>
      <c r="G46" s="377"/>
      <c r="H46" s="377"/>
      <c r="I46" s="377"/>
      <c r="J46" s="460">
        <f t="shared" si="1"/>
        <v>20</v>
      </c>
      <c r="K46" s="379"/>
    </row>
    <row r="47" spans="1:11">
      <c r="A47" s="5">
        <v>5267</v>
      </c>
      <c r="B47" s="377">
        <v>140</v>
      </c>
      <c r="C47" s="377"/>
      <c r="D47" s="377">
        <v>40</v>
      </c>
      <c r="E47" s="377">
        <v>100</v>
      </c>
      <c r="F47" s="377"/>
      <c r="G47" s="377"/>
      <c r="H47" s="377"/>
      <c r="I47" s="377"/>
      <c r="J47" s="460">
        <f t="shared" si="1"/>
        <v>140</v>
      </c>
      <c r="K47" s="379"/>
    </row>
    <row r="48" spans="1:11">
      <c r="A48" s="5">
        <v>5478</v>
      </c>
      <c r="B48" s="377">
        <v>150</v>
      </c>
      <c r="C48" s="377"/>
      <c r="D48" s="377"/>
      <c r="E48" s="377">
        <v>150</v>
      </c>
      <c r="F48" s="378"/>
      <c r="G48" s="378"/>
      <c r="H48" s="378"/>
      <c r="I48" s="378"/>
      <c r="J48" s="460">
        <f t="shared" si="1"/>
        <v>150</v>
      </c>
      <c r="K48" s="379"/>
    </row>
    <row r="49" spans="1:12">
      <c r="A49" s="5">
        <v>5598</v>
      </c>
      <c r="B49" s="377">
        <v>75</v>
      </c>
      <c r="C49" s="377"/>
      <c r="D49" s="377"/>
      <c r="E49" s="377">
        <v>75</v>
      </c>
      <c r="F49" s="377"/>
      <c r="G49" s="377"/>
      <c r="H49" s="377"/>
      <c r="I49" s="377"/>
      <c r="J49" s="460">
        <f t="shared" si="1"/>
        <v>75</v>
      </c>
      <c r="K49" s="379"/>
    </row>
    <row r="50" spans="1:12">
      <c r="A50" s="5">
        <v>5938</v>
      </c>
      <c r="B50" s="377">
        <v>75</v>
      </c>
      <c r="C50" s="377"/>
      <c r="D50" s="377"/>
      <c r="E50" s="377">
        <v>75</v>
      </c>
      <c r="F50" s="377"/>
      <c r="G50" s="377"/>
      <c r="H50" s="377"/>
      <c r="I50" s="377"/>
      <c r="J50" s="460">
        <f t="shared" si="1"/>
        <v>75</v>
      </c>
      <c r="K50" s="379"/>
    </row>
    <row r="51" spans="1:12">
      <c r="A51" s="5">
        <v>5942</v>
      </c>
      <c r="B51" s="377">
        <v>140</v>
      </c>
      <c r="C51" s="377">
        <v>140</v>
      </c>
      <c r="D51" s="377"/>
      <c r="E51" s="377"/>
      <c r="F51" s="377"/>
      <c r="G51" s="377"/>
      <c r="H51" s="377"/>
      <c r="I51" s="377"/>
      <c r="J51" s="460">
        <f t="shared" si="1"/>
        <v>140</v>
      </c>
      <c r="K51" s="379"/>
    </row>
    <row r="52" spans="1:12">
      <c r="A52" s="5">
        <v>5943</v>
      </c>
      <c r="B52" s="377">
        <v>225</v>
      </c>
      <c r="C52" s="377">
        <v>225</v>
      </c>
      <c r="D52" s="377"/>
      <c r="E52" s="377"/>
      <c r="F52" s="377"/>
      <c r="G52" s="377"/>
      <c r="H52" s="377"/>
      <c r="I52" s="377"/>
      <c r="J52" s="460">
        <f t="shared" si="1"/>
        <v>225</v>
      </c>
      <c r="K52" s="379"/>
    </row>
    <row r="53" spans="1:12" ht="13" thickBot="1">
      <c r="A53" s="5">
        <v>5944</v>
      </c>
      <c r="B53" s="462">
        <v>40</v>
      </c>
      <c r="C53" s="462"/>
      <c r="D53" s="462">
        <v>40</v>
      </c>
      <c r="E53" s="462"/>
      <c r="F53" s="462"/>
      <c r="G53" s="462"/>
      <c r="H53" s="462"/>
      <c r="I53" s="462"/>
      <c r="J53" s="562">
        <f t="shared" si="1"/>
        <v>40</v>
      </c>
      <c r="K53" s="379"/>
    </row>
    <row r="54" spans="1:12" ht="13.5" thickTop="1">
      <c r="A54" t="s">
        <v>274</v>
      </c>
      <c r="B54" s="383">
        <f>SUM(B6:B53)</f>
        <v>5088</v>
      </c>
      <c r="C54" s="383">
        <f t="shared" ref="C54:J54" si="2">SUM(C6:C53)</f>
        <v>2413</v>
      </c>
      <c r="D54" s="383">
        <f t="shared" si="2"/>
        <v>380</v>
      </c>
      <c r="E54" s="383">
        <f t="shared" si="2"/>
        <v>2275</v>
      </c>
      <c r="F54" s="383">
        <f t="shared" si="2"/>
        <v>20</v>
      </c>
      <c r="G54" s="383">
        <f t="shared" si="2"/>
        <v>0</v>
      </c>
      <c r="H54" s="383">
        <f t="shared" si="2"/>
        <v>0</v>
      </c>
      <c r="I54" s="383">
        <f t="shared" si="2"/>
        <v>0</v>
      </c>
      <c r="J54" s="383">
        <f t="shared" si="2"/>
        <v>5088</v>
      </c>
      <c r="K54" s="564"/>
      <c r="L54" s="5"/>
    </row>
    <row r="55" spans="1:12">
      <c r="A55" s="563"/>
      <c r="B55" s="564"/>
      <c r="C55" s="564"/>
      <c r="D55" s="564"/>
      <c r="E55" s="564"/>
      <c r="F55" s="566"/>
      <c r="G55" s="566"/>
      <c r="H55" s="566"/>
      <c r="I55" s="566"/>
      <c r="J55" s="567"/>
      <c r="K55" s="379"/>
    </row>
    <row r="56" spans="1:12">
      <c r="A56" s="563"/>
      <c r="B56" s="564"/>
      <c r="C56" s="564"/>
      <c r="D56" s="564"/>
      <c r="E56" s="564"/>
      <c r="F56" s="566"/>
      <c r="G56" s="566"/>
      <c r="H56" s="566"/>
      <c r="I56" s="566"/>
      <c r="J56" s="567"/>
      <c r="K56" s="379"/>
    </row>
    <row r="57" spans="1:12">
      <c r="A57" s="376" t="s">
        <v>285</v>
      </c>
      <c r="B57" s="376" t="s">
        <v>285</v>
      </c>
      <c r="C57" s="376" t="s">
        <v>230</v>
      </c>
      <c r="D57" s="376" t="s">
        <v>230</v>
      </c>
      <c r="E57" s="376" t="s">
        <v>230</v>
      </c>
      <c r="F57" s="376" t="s">
        <v>230</v>
      </c>
      <c r="G57" s="376" t="s">
        <v>230</v>
      </c>
      <c r="H57" s="7" t="s">
        <v>36</v>
      </c>
      <c r="I57" s="376" t="s">
        <v>230</v>
      </c>
      <c r="J57" s="376" t="s">
        <v>285</v>
      </c>
      <c r="K57" s="379"/>
    </row>
    <row r="58" spans="1:12">
      <c r="A58" s="376" t="s">
        <v>159</v>
      </c>
      <c r="B58" s="376" t="s">
        <v>235</v>
      </c>
      <c r="C58" s="376" t="s">
        <v>171</v>
      </c>
      <c r="D58" s="376" t="s">
        <v>170</v>
      </c>
      <c r="E58" s="376" t="s">
        <v>231</v>
      </c>
      <c r="F58" s="376" t="s">
        <v>270</v>
      </c>
      <c r="G58" s="376" t="s">
        <v>232</v>
      </c>
      <c r="H58" s="7" t="s">
        <v>37</v>
      </c>
      <c r="I58" s="376" t="s">
        <v>281</v>
      </c>
      <c r="J58" s="376" t="s">
        <v>273</v>
      </c>
      <c r="K58" s="379"/>
    </row>
    <row r="59" spans="1:12">
      <c r="A59" s="5">
        <v>5975</v>
      </c>
      <c r="B59" s="377">
        <v>170</v>
      </c>
      <c r="C59" s="377">
        <v>170</v>
      </c>
      <c r="D59" s="377"/>
      <c r="E59" s="377"/>
      <c r="F59" s="377"/>
      <c r="G59" s="377"/>
      <c r="H59" s="377"/>
      <c r="I59" s="377"/>
      <c r="J59" s="460">
        <f t="shared" ref="J59:J86" si="3">SUM(C59:I59)</f>
        <v>170</v>
      </c>
      <c r="K59" s="379"/>
    </row>
    <row r="60" spans="1:12">
      <c r="A60" s="5">
        <v>6073</v>
      </c>
      <c r="B60" s="377">
        <v>40</v>
      </c>
      <c r="C60" s="377"/>
      <c r="D60" s="377">
        <v>40</v>
      </c>
      <c r="E60" s="377"/>
      <c r="F60" s="378"/>
      <c r="G60" s="378"/>
      <c r="H60" s="378"/>
      <c r="I60" s="378"/>
      <c r="J60" s="460">
        <f t="shared" si="3"/>
        <v>40</v>
      </c>
      <c r="K60" s="379"/>
    </row>
    <row r="61" spans="1:12">
      <c r="A61" s="563">
        <v>6074</v>
      </c>
      <c r="B61" s="377">
        <v>100</v>
      </c>
      <c r="C61" s="377"/>
      <c r="D61" s="377"/>
      <c r="E61" s="377"/>
      <c r="F61" s="378"/>
      <c r="G61" s="378">
        <v>100</v>
      </c>
      <c r="H61" s="378"/>
      <c r="I61" s="378"/>
      <c r="J61" s="460">
        <f t="shared" si="3"/>
        <v>100</v>
      </c>
      <c r="K61" s="379"/>
    </row>
    <row r="62" spans="1:12">
      <c r="A62" s="563">
        <v>6075</v>
      </c>
      <c r="B62" s="377">
        <v>55</v>
      </c>
      <c r="C62" s="377"/>
      <c r="D62" s="377"/>
      <c r="E62" s="377"/>
      <c r="F62" s="378"/>
      <c r="G62" s="378"/>
      <c r="H62" s="378">
        <v>55</v>
      </c>
      <c r="I62" s="378"/>
      <c r="J62" s="460">
        <f t="shared" si="3"/>
        <v>55</v>
      </c>
      <c r="K62" s="379"/>
    </row>
    <row r="63" spans="1:12">
      <c r="A63" s="5">
        <v>6174</v>
      </c>
      <c r="B63" s="377">
        <v>75</v>
      </c>
      <c r="C63" s="377"/>
      <c r="D63" s="377"/>
      <c r="E63" s="377">
        <v>75</v>
      </c>
      <c r="F63" s="377"/>
      <c r="G63" s="377"/>
      <c r="H63" s="377"/>
      <c r="I63" s="377"/>
      <c r="J63" s="460">
        <f t="shared" si="3"/>
        <v>75</v>
      </c>
      <c r="K63" s="379"/>
    </row>
    <row r="64" spans="1:12">
      <c r="A64" s="5">
        <v>6366</v>
      </c>
      <c r="B64" s="377">
        <v>350</v>
      </c>
      <c r="C64" s="377">
        <v>255</v>
      </c>
      <c r="D64" s="377">
        <v>20</v>
      </c>
      <c r="E64" s="377">
        <v>75</v>
      </c>
      <c r="F64" s="377"/>
      <c r="G64" s="377"/>
      <c r="H64" s="377"/>
      <c r="I64" s="377"/>
      <c r="J64" s="460">
        <f t="shared" si="3"/>
        <v>350</v>
      </c>
      <c r="K64" s="379"/>
    </row>
    <row r="65" spans="1:11">
      <c r="A65" s="5">
        <v>6883</v>
      </c>
      <c r="B65" s="377">
        <v>20</v>
      </c>
      <c r="C65" s="377"/>
      <c r="D65" s="377">
        <v>20</v>
      </c>
      <c r="E65" s="377"/>
      <c r="F65" s="377"/>
      <c r="G65" s="377"/>
      <c r="H65" s="377"/>
      <c r="I65" s="377"/>
      <c r="J65" s="460">
        <f t="shared" si="3"/>
        <v>20</v>
      </c>
      <c r="K65" s="379"/>
    </row>
    <row r="66" spans="1:11">
      <c r="A66" s="5">
        <v>7084</v>
      </c>
      <c r="B66" s="377">
        <v>510</v>
      </c>
      <c r="C66" s="377">
        <v>340</v>
      </c>
      <c r="D66" s="377">
        <v>20</v>
      </c>
      <c r="E66" s="377">
        <v>150</v>
      </c>
      <c r="F66" s="377"/>
      <c r="G66" s="377"/>
      <c r="H66" s="377"/>
      <c r="I66" s="377"/>
      <c r="J66" s="460">
        <f t="shared" si="3"/>
        <v>510</v>
      </c>
      <c r="K66" s="379"/>
    </row>
    <row r="67" spans="1:11">
      <c r="A67" s="5">
        <v>7660</v>
      </c>
      <c r="B67" s="377">
        <v>85</v>
      </c>
      <c r="C67" s="377">
        <v>85</v>
      </c>
      <c r="D67" s="377"/>
      <c r="E67" s="377"/>
      <c r="F67" s="377"/>
      <c r="G67" s="377"/>
      <c r="H67" s="377"/>
      <c r="I67" s="377"/>
      <c r="J67" s="460">
        <f t="shared" si="3"/>
        <v>85</v>
      </c>
      <c r="K67" s="379"/>
    </row>
    <row r="68" spans="1:11">
      <c r="A68" s="563">
        <v>7673</v>
      </c>
      <c r="B68" s="377">
        <v>75</v>
      </c>
      <c r="C68" s="565"/>
      <c r="D68" s="565"/>
      <c r="E68" s="12">
        <v>75</v>
      </c>
      <c r="F68" s="565"/>
      <c r="G68" s="565"/>
      <c r="H68" s="565"/>
      <c r="I68" s="565"/>
      <c r="J68" s="460">
        <f t="shared" si="3"/>
        <v>75</v>
      </c>
      <c r="K68" s="379"/>
    </row>
    <row r="69" spans="1:11">
      <c r="A69" s="5">
        <v>7912</v>
      </c>
      <c r="B69" s="377">
        <v>170</v>
      </c>
      <c r="C69" s="377">
        <v>170</v>
      </c>
      <c r="D69" s="377"/>
      <c r="E69" s="377"/>
      <c r="F69" s="377"/>
      <c r="G69" s="377"/>
      <c r="H69" s="377"/>
      <c r="I69" s="377"/>
      <c r="J69" s="460">
        <f t="shared" si="3"/>
        <v>170</v>
      </c>
      <c r="K69" s="379"/>
    </row>
    <row r="70" spans="1:11">
      <c r="A70" s="5">
        <v>8032</v>
      </c>
      <c r="B70" s="377">
        <v>75</v>
      </c>
      <c r="C70" s="377"/>
      <c r="D70" s="377"/>
      <c r="E70" s="377">
        <v>75</v>
      </c>
      <c r="F70" s="377"/>
      <c r="G70" s="377"/>
      <c r="H70" s="377"/>
      <c r="I70" s="377"/>
      <c r="J70" s="460">
        <f t="shared" si="3"/>
        <v>75</v>
      </c>
      <c r="K70" s="379"/>
    </row>
    <row r="71" spans="1:11">
      <c r="A71" s="5">
        <v>8636</v>
      </c>
      <c r="B71" s="377">
        <v>75</v>
      </c>
      <c r="C71" s="377"/>
      <c r="D71" s="377"/>
      <c r="E71" s="377">
        <v>75</v>
      </c>
      <c r="F71" s="377"/>
      <c r="G71" s="377"/>
      <c r="H71" s="377"/>
      <c r="I71" s="377"/>
      <c r="J71" s="460">
        <f t="shared" si="3"/>
        <v>75</v>
      </c>
      <c r="K71" s="379"/>
    </row>
    <row r="72" spans="1:11">
      <c r="A72" s="563">
        <v>8783</v>
      </c>
      <c r="B72" s="377">
        <v>40</v>
      </c>
      <c r="C72" s="12"/>
      <c r="D72" s="12"/>
      <c r="E72" s="12"/>
      <c r="F72" s="12"/>
      <c r="G72" s="12"/>
      <c r="H72" s="377">
        <v>40</v>
      </c>
      <c r="I72" s="12"/>
      <c r="J72" s="460">
        <f t="shared" si="3"/>
        <v>40</v>
      </c>
      <c r="K72" s="379"/>
    </row>
    <row r="73" spans="1:11">
      <c r="A73" s="5">
        <v>9595</v>
      </c>
      <c r="B73" s="377">
        <v>170</v>
      </c>
      <c r="C73" s="377">
        <v>170</v>
      </c>
      <c r="D73" s="377"/>
      <c r="E73" s="377"/>
      <c r="F73" s="377"/>
      <c r="G73" s="377"/>
      <c r="H73" s="377"/>
      <c r="I73" s="377"/>
      <c r="J73" s="460">
        <f t="shared" si="3"/>
        <v>170</v>
      </c>
      <c r="K73" s="379"/>
    </row>
    <row r="74" spans="1:11">
      <c r="A74" s="5">
        <v>9744</v>
      </c>
      <c r="B74" s="377">
        <v>75</v>
      </c>
      <c r="C74" s="377"/>
      <c r="D74" s="377"/>
      <c r="E74" s="377">
        <v>75</v>
      </c>
      <c r="F74" s="377"/>
      <c r="G74" s="377"/>
      <c r="H74" s="377"/>
      <c r="I74" s="377"/>
      <c r="J74" s="460">
        <f t="shared" si="3"/>
        <v>75</v>
      </c>
      <c r="K74" s="379"/>
    </row>
    <row r="75" spans="1:11">
      <c r="A75" s="5">
        <v>9752</v>
      </c>
      <c r="B75" s="377">
        <v>105</v>
      </c>
      <c r="C75" s="377">
        <v>85</v>
      </c>
      <c r="D75" s="377">
        <v>20</v>
      </c>
      <c r="E75" s="377"/>
      <c r="F75" s="377"/>
      <c r="G75" s="377"/>
      <c r="H75" s="377"/>
      <c r="I75" s="377"/>
      <c r="J75" s="460">
        <f t="shared" si="3"/>
        <v>105</v>
      </c>
      <c r="K75" s="379"/>
    </row>
    <row r="76" spans="1:11">
      <c r="A76" s="563">
        <v>9753</v>
      </c>
      <c r="B76" s="377">
        <v>10</v>
      </c>
      <c r="C76" s="377"/>
      <c r="D76" s="377"/>
      <c r="E76" s="377"/>
      <c r="F76" s="377">
        <v>10</v>
      </c>
      <c r="G76" s="377"/>
      <c r="H76" s="377"/>
      <c r="I76" s="377"/>
      <c r="J76" s="460">
        <f t="shared" si="3"/>
        <v>10</v>
      </c>
      <c r="K76" s="379"/>
    </row>
    <row r="77" spans="1:11">
      <c r="A77" s="5">
        <v>10418</v>
      </c>
      <c r="B77" s="377">
        <v>180</v>
      </c>
      <c r="C77" s="377">
        <v>85</v>
      </c>
      <c r="D77" s="377">
        <v>20</v>
      </c>
      <c r="E77" s="377">
        <v>75</v>
      </c>
      <c r="F77" s="377"/>
      <c r="G77" s="377"/>
      <c r="H77" s="377"/>
      <c r="I77" s="377"/>
      <c r="J77" s="460">
        <f t="shared" si="3"/>
        <v>180</v>
      </c>
      <c r="K77" s="379"/>
    </row>
    <row r="78" spans="1:11">
      <c r="A78" s="563">
        <v>10419</v>
      </c>
      <c r="B78" s="377">
        <v>40</v>
      </c>
      <c r="C78" s="377"/>
      <c r="D78" s="377"/>
      <c r="E78" s="377"/>
      <c r="F78" s="377">
        <v>40</v>
      </c>
      <c r="G78" s="377"/>
      <c r="H78" s="377"/>
      <c r="I78" s="377"/>
      <c r="J78" s="460">
        <f t="shared" si="3"/>
        <v>40</v>
      </c>
      <c r="K78" s="379"/>
    </row>
    <row r="79" spans="1:11">
      <c r="A79" s="563">
        <v>10420</v>
      </c>
      <c r="B79" s="377">
        <v>75</v>
      </c>
      <c r="C79" s="377"/>
      <c r="D79" s="377"/>
      <c r="E79" s="377"/>
      <c r="F79" s="377"/>
      <c r="G79" s="377"/>
      <c r="H79" s="377">
        <v>75</v>
      </c>
      <c r="I79" s="377"/>
      <c r="J79" s="460">
        <f t="shared" si="3"/>
        <v>75</v>
      </c>
      <c r="K79" s="379"/>
    </row>
    <row r="80" spans="1:11">
      <c r="A80" s="5">
        <v>12046</v>
      </c>
      <c r="B80" s="377">
        <v>40</v>
      </c>
      <c r="C80" s="377"/>
      <c r="D80" s="377">
        <v>40</v>
      </c>
      <c r="E80" s="377"/>
      <c r="F80" s="377"/>
      <c r="G80" s="377"/>
      <c r="H80" s="377"/>
      <c r="I80" s="377"/>
      <c r="J80" s="460">
        <f t="shared" si="3"/>
        <v>40</v>
      </c>
      <c r="K80" s="379"/>
    </row>
    <row r="81" spans="1:12">
      <c r="A81" s="5">
        <v>12047</v>
      </c>
      <c r="B81" s="377">
        <v>60</v>
      </c>
      <c r="C81" s="377"/>
      <c r="D81" s="377"/>
      <c r="E81" s="377"/>
      <c r="F81" s="377"/>
      <c r="G81" s="377"/>
      <c r="H81" s="377">
        <v>60</v>
      </c>
      <c r="I81" s="377"/>
      <c r="J81" s="460">
        <f t="shared" si="3"/>
        <v>60</v>
      </c>
      <c r="K81" s="379"/>
      <c r="L81" s="5"/>
    </row>
    <row r="82" spans="1:12">
      <c r="A82" s="5">
        <v>13254</v>
      </c>
      <c r="B82" s="380">
        <v>75</v>
      </c>
      <c r="C82" s="380"/>
      <c r="D82" s="380"/>
      <c r="E82" s="380">
        <v>75</v>
      </c>
      <c r="F82" s="380"/>
      <c r="G82" s="380"/>
      <c r="H82" s="380"/>
      <c r="I82" s="380"/>
      <c r="J82" s="460">
        <f t="shared" si="3"/>
        <v>75</v>
      </c>
      <c r="K82" s="379"/>
      <c r="L82" s="5"/>
    </row>
    <row r="83" spans="1:12">
      <c r="A83" s="5">
        <v>14014</v>
      </c>
      <c r="B83" s="380">
        <v>85</v>
      </c>
      <c r="C83" s="380">
        <v>85</v>
      </c>
      <c r="D83" s="380"/>
      <c r="E83" s="380"/>
      <c r="F83" s="380"/>
      <c r="G83" s="380"/>
      <c r="H83" s="380"/>
      <c r="I83" s="380"/>
      <c r="J83" s="460">
        <f t="shared" si="3"/>
        <v>85</v>
      </c>
      <c r="K83" s="379"/>
      <c r="L83" s="5"/>
    </row>
    <row r="84" spans="1:12">
      <c r="A84" s="5">
        <v>20301</v>
      </c>
      <c r="B84" s="380">
        <v>75</v>
      </c>
      <c r="C84" s="380"/>
      <c r="D84" s="380"/>
      <c r="E84" s="380">
        <v>75</v>
      </c>
      <c r="F84" s="380"/>
      <c r="G84" s="380"/>
      <c r="H84" s="380"/>
      <c r="I84" s="380"/>
      <c r="J84" s="460">
        <f t="shared" si="3"/>
        <v>75</v>
      </c>
      <c r="K84" s="379"/>
      <c r="L84" s="5"/>
    </row>
    <row r="85" spans="1:12">
      <c r="A85" s="5">
        <v>30727</v>
      </c>
      <c r="B85" s="380">
        <v>75</v>
      </c>
      <c r="C85" s="380"/>
      <c r="D85" s="380"/>
      <c r="E85" s="380">
        <v>75</v>
      </c>
      <c r="F85" s="380"/>
      <c r="G85" s="380"/>
      <c r="H85" s="380"/>
      <c r="I85" s="380"/>
      <c r="J85" s="460">
        <f t="shared" si="3"/>
        <v>75</v>
      </c>
      <c r="K85" s="379"/>
      <c r="L85" s="5"/>
    </row>
    <row r="86" spans="1:12">
      <c r="A86" s="5" t="s">
        <v>8</v>
      </c>
      <c r="B86" s="380">
        <v>49</v>
      </c>
      <c r="C86" s="380">
        <v>49</v>
      </c>
      <c r="D86" s="380"/>
      <c r="E86" s="380"/>
      <c r="F86" s="380"/>
      <c r="G86" s="380"/>
      <c r="H86" s="380"/>
      <c r="I86" s="380"/>
      <c r="J86" s="460">
        <f t="shared" si="3"/>
        <v>49</v>
      </c>
      <c r="K86" s="379"/>
      <c r="L86" s="5"/>
    </row>
    <row r="87" spans="1:12" ht="13" thickBot="1">
      <c r="B87" s="461"/>
      <c r="C87" s="461"/>
      <c r="D87" s="461"/>
      <c r="E87" s="461"/>
      <c r="F87" s="461"/>
      <c r="G87" s="461"/>
      <c r="H87" s="461"/>
      <c r="I87" s="461"/>
      <c r="J87" s="461"/>
      <c r="L87" s="5"/>
    </row>
    <row r="88" spans="1:12" ht="14" thickTop="1" thickBot="1">
      <c r="A88" s="382" t="s">
        <v>274</v>
      </c>
      <c r="B88" s="388">
        <f>SUM(B59:B87)</f>
        <v>2954</v>
      </c>
      <c r="C88" s="388">
        <f t="shared" ref="C88:J88" si="4">SUM(C59:C87)</f>
        <v>1494</v>
      </c>
      <c r="D88" s="388">
        <f t="shared" si="4"/>
        <v>180</v>
      </c>
      <c r="E88" s="388">
        <f t="shared" si="4"/>
        <v>900</v>
      </c>
      <c r="F88" s="388">
        <f t="shared" si="4"/>
        <v>50</v>
      </c>
      <c r="G88" s="388">
        <f t="shared" si="4"/>
        <v>100</v>
      </c>
      <c r="H88" s="388">
        <f t="shared" si="4"/>
        <v>230</v>
      </c>
      <c r="I88" s="388">
        <f t="shared" si="4"/>
        <v>0</v>
      </c>
      <c r="J88" s="388">
        <f t="shared" si="4"/>
        <v>2954</v>
      </c>
      <c r="L88" s="5"/>
    </row>
    <row r="89" spans="1:12" ht="13" thickBot="1">
      <c r="B89" s="383"/>
      <c r="C89" s="383"/>
      <c r="D89" s="383"/>
      <c r="E89" s="383"/>
      <c r="F89" s="383"/>
      <c r="G89" s="383"/>
      <c r="H89" s="383"/>
      <c r="I89" s="383"/>
      <c r="J89" s="379"/>
      <c r="L89" s="5"/>
    </row>
    <row r="90" spans="1:12" ht="13" thickBot="1">
      <c r="A90" t="s">
        <v>306</v>
      </c>
      <c r="B90" s="381">
        <f t="shared" ref="B90:J90" si="5">SUM(B54,B88)</f>
        <v>8042</v>
      </c>
      <c r="C90" s="381">
        <f t="shared" si="5"/>
        <v>3907</v>
      </c>
      <c r="D90" s="381">
        <f t="shared" si="5"/>
        <v>560</v>
      </c>
      <c r="E90" s="381">
        <f t="shared" si="5"/>
        <v>3175</v>
      </c>
      <c r="F90" s="381">
        <f t="shared" si="5"/>
        <v>70</v>
      </c>
      <c r="G90" s="381">
        <f t="shared" si="5"/>
        <v>100</v>
      </c>
      <c r="H90" s="381">
        <f t="shared" si="5"/>
        <v>230</v>
      </c>
      <c r="I90" s="381">
        <f t="shared" si="5"/>
        <v>0</v>
      </c>
      <c r="J90" s="381">
        <f t="shared" si="5"/>
        <v>8042</v>
      </c>
      <c r="L90" s="5"/>
    </row>
    <row r="91" spans="1:12">
      <c r="A91" s="8" t="s">
        <v>87</v>
      </c>
      <c r="L91" s="5"/>
    </row>
    <row r="92" spans="1:12">
      <c r="A92" s="89"/>
      <c r="C92" s="377"/>
      <c r="D92" s="377"/>
      <c r="E92" s="377"/>
      <c r="F92" s="377"/>
      <c r="G92" s="377"/>
      <c r="H92" s="377"/>
      <c r="I92" s="377"/>
      <c r="J92" s="377">
        <f>SUM(C92:I92)</f>
        <v>0</v>
      </c>
      <c r="L92" s="5"/>
    </row>
    <row r="93" spans="1:12" ht="13" thickBot="1">
      <c r="L93" s="5"/>
    </row>
    <row r="94" spans="1:12" ht="16" thickBot="1">
      <c r="A94" s="386" t="s">
        <v>273</v>
      </c>
      <c r="C94" s="385">
        <f>SUM(C90,C92)</f>
        <v>3907</v>
      </c>
      <c r="D94" s="385">
        <f t="shared" ref="D94:J94" si="6">SUM(D90,D92)</f>
        <v>560</v>
      </c>
      <c r="E94" s="385">
        <f t="shared" si="6"/>
        <v>3175</v>
      </c>
      <c r="F94" s="385">
        <f t="shared" si="6"/>
        <v>70</v>
      </c>
      <c r="G94" s="385">
        <f t="shared" si="6"/>
        <v>100</v>
      </c>
      <c r="H94" s="385">
        <f t="shared" si="6"/>
        <v>230</v>
      </c>
      <c r="I94" s="385">
        <f t="shared" si="6"/>
        <v>0</v>
      </c>
      <c r="J94" s="385">
        <f t="shared" si="6"/>
        <v>8042</v>
      </c>
      <c r="L94" s="5"/>
    </row>
    <row r="95" spans="1:12">
      <c r="L95" s="5"/>
    </row>
    <row r="96" spans="1:12" ht="13" thickBot="1">
      <c r="A96" s="8" t="s">
        <v>88</v>
      </c>
    </row>
    <row r="97" spans="1:10" ht="13" thickBot="1">
      <c r="A97" s="89">
        <v>41043</v>
      </c>
      <c r="C97" s="377"/>
      <c r="D97" s="377"/>
      <c r="E97" s="377"/>
      <c r="F97" s="377"/>
      <c r="G97" s="377"/>
      <c r="H97" s="377"/>
      <c r="I97" s="377"/>
      <c r="J97" s="384">
        <f>SUM(C97:I97)</f>
        <v>0</v>
      </c>
    </row>
    <row r="98" spans="1:10" ht="13" thickBot="1">
      <c r="A98" s="89"/>
      <c r="C98" s="377"/>
      <c r="D98" s="377"/>
      <c r="E98" s="377"/>
      <c r="F98" s="377"/>
      <c r="G98" s="377"/>
      <c r="H98" s="377"/>
      <c r="I98" s="389"/>
      <c r="J98" s="384">
        <f>SUM(C98:I98)</f>
        <v>0</v>
      </c>
    </row>
    <row r="99" spans="1:10" ht="13" thickBot="1">
      <c r="A99" s="89"/>
      <c r="C99" s="377"/>
      <c r="D99" s="377"/>
      <c r="E99" s="377"/>
      <c r="F99" s="377"/>
      <c r="G99" s="377"/>
      <c r="H99" s="377"/>
      <c r="I99" s="389"/>
      <c r="J99" s="384">
        <f>SUM(C99:I99)</f>
        <v>0</v>
      </c>
    </row>
    <row r="100" spans="1:10" ht="13" thickBot="1">
      <c r="A100" s="89"/>
      <c r="C100" s="390"/>
      <c r="D100" s="390"/>
      <c r="E100" s="390"/>
      <c r="F100" s="390"/>
      <c r="G100" s="390"/>
      <c r="H100" s="390"/>
      <c r="I100" s="390"/>
      <c r="J100" s="384">
        <f>SUM(C100:I100)</f>
        <v>0</v>
      </c>
    </row>
    <row r="101" spans="1:10" ht="13" thickBot="1">
      <c r="A101" s="18" t="s">
        <v>273</v>
      </c>
      <c r="C101" s="377">
        <f>SUM(C97:C99)</f>
        <v>0</v>
      </c>
      <c r="D101" s="377">
        <f t="shared" ref="D101:I101" si="7">SUM(D97:D99)</f>
        <v>0</v>
      </c>
      <c r="E101" s="377">
        <f>SUM(E97:E100)</f>
        <v>0</v>
      </c>
      <c r="F101" s="377">
        <f t="shared" si="7"/>
        <v>0</v>
      </c>
      <c r="G101" s="377">
        <f t="shared" si="7"/>
        <v>0</v>
      </c>
      <c r="H101" s="377">
        <f t="shared" si="7"/>
        <v>0</v>
      </c>
      <c r="I101" s="389">
        <f t="shared" si="7"/>
        <v>0</v>
      </c>
      <c r="J101" s="391">
        <f>SUM(C101:I101)</f>
        <v>0</v>
      </c>
    </row>
  </sheetData>
  <sheetCalcPr fullCalcOnLoad="1"/>
  <sortState ref="A61:K89">
    <sortCondition ref="A61:A89"/>
  </sortState>
  <phoneticPr fontId="29" type="noConversion"/>
  <printOptions horizontalCentered="1"/>
  <pageMargins left="0.5" right="0.25" top="0.7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T68"/>
  <sheetViews>
    <sheetView workbookViewId="0">
      <selection activeCell="A2" sqref="A2"/>
    </sheetView>
  </sheetViews>
  <sheetFormatPr baseColWidth="10" defaultColWidth="8.83203125" defaultRowHeight="12"/>
  <cols>
    <col min="1" max="1" width="18.6640625" customWidth="1"/>
    <col min="2" max="2" width="13.6640625" customWidth="1"/>
    <col min="3" max="3" width="11.5" bestFit="1" customWidth="1"/>
    <col min="4" max="5" width="10.6640625" bestFit="1" customWidth="1"/>
    <col min="6" max="6" width="10.83203125" bestFit="1" customWidth="1"/>
    <col min="7" max="7" width="10.33203125" bestFit="1" customWidth="1"/>
    <col min="8" max="8" width="13.6640625" bestFit="1" customWidth="1"/>
    <col min="9" max="9" width="8.83203125" bestFit="1" customWidth="1"/>
    <col min="10" max="10" width="11.5" bestFit="1" customWidth="1"/>
    <col min="11" max="11" width="13.5" bestFit="1" customWidth="1"/>
    <col min="12" max="12" width="12.83203125" bestFit="1" customWidth="1"/>
    <col min="13" max="13" width="10.5" bestFit="1" customWidth="1"/>
  </cols>
  <sheetData>
    <row r="1" spans="1:12" ht="17">
      <c r="A1" s="28" t="s">
        <v>30</v>
      </c>
    </row>
    <row r="2" spans="1:12" ht="17">
      <c r="A2" s="28" t="s">
        <v>330</v>
      </c>
      <c r="J2" s="29" t="s">
        <v>304</v>
      </c>
      <c r="K2" s="30"/>
    </row>
    <row r="3" spans="1:12" ht="17">
      <c r="A3" s="28"/>
      <c r="J3" s="29"/>
      <c r="K3" s="32"/>
    </row>
    <row r="4" spans="1:12" ht="17">
      <c r="A4" s="28"/>
      <c r="J4" s="29"/>
      <c r="K4" s="33"/>
    </row>
    <row r="5" spans="1:12" ht="17">
      <c r="A5" s="30"/>
      <c r="J5" s="29"/>
      <c r="K5" s="33"/>
    </row>
    <row r="6" spans="1:12" ht="17">
      <c r="A6" s="29" t="s">
        <v>267</v>
      </c>
      <c r="B6" s="262"/>
      <c r="J6" s="29"/>
      <c r="K6" s="33"/>
    </row>
    <row r="7" spans="1:12" s="35" customFormat="1">
      <c r="A7" s="476"/>
      <c r="B7" s="7"/>
      <c r="C7" s="7"/>
      <c r="D7" s="7"/>
      <c r="E7" s="7" t="s">
        <v>38</v>
      </c>
      <c r="F7" s="7"/>
      <c r="G7" s="7"/>
      <c r="H7" s="7"/>
      <c r="I7" s="7" t="s">
        <v>167</v>
      </c>
      <c r="J7" s="448" t="s">
        <v>38</v>
      </c>
      <c r="K7" s="36"/>
      <c r="L7" s="31" t="s">
        <v>268</v>
      </c>
    </row>
    <row r="8" spans="1:12" s="35" customFormat="1">
      <c r="A8" s="476" t="s">
        <v>269</v>
      </c>
      <c r="B8" s="7" t="s">
        <v>13</v>
      </c>
      <c r="C8" s="7" t="s">
        <v>49</v>
      </c>
      <c r="D8" s="7" t="s">
        <v>6</v>
      </c>
      <c r="E8" s="7" t="s">
        <v>39</v>
      </c>
      <c r="F8" s="7" t="s">
        <v>112</v>
      </c>
      <c r="G8" s="7" t="s">
        <v>112</v>
      </c>
      <c r="H8" s="7" t="s">
        <v>51</v>
      </c>
      <c r="I8" s="7" t="s">
        <v>170</v>
      </c>
      <c r="J8" s="448" t="s">
        <v>18</v>
      </c>
      <c r="K8" s="31"/>
      <c r="L8" s="31" t="s">
        <v>271</v>
      </c>
    </row>
    <row r="9" spans="1:12" s="35" customFormat="1" ht="13" thickBot="1">
      <c r="A9" s="7" t="s">
        <v>272</v>
      </c>
      <c r="B9" s="7" t="s">
        <v>60</v>
      </c>
      <c r="C9" s="7" t="s">
        <v>40</v>
      </c>
      <c r="D9" s="7" t="s">
        <v>7</v>
      </c>
      <c r="E9" s="7" t="s">
        <v>40</v>
      </c>
      <c r="F9" s="7" t="s">
        <v>113</v>
      </c>
      <c r="G9" s="7" t="s">
        <v>50</v>
      </c>
      <c r="H9" s="7" t="s">
        <v>52</v>
      </c>
      <c r="I9" s="7" t="s">
        <v>234</v>
      </c>
      <c r="J9" s="448" t="s">
        <v>19</v>
      </c>
      <c r="K9" s="31" t="s">
        <v>273</v>
      </c>
    </row>
    <row r="10" spans="1:12" s="35" customFormat="1">
      <c r="A10" s="504">
        <v>100</v>
      </c>
      <c r="B10" s="505"/>
      <c r="C10" s="505"/>
      <c r="D10" s="505"/>
      <c r="E10" s="505"/>
      <c r="F10" s="505"/>
      <c r="G10" s="505"/>
      <c r="H10" s="505"/>
      <c r="I10" s="505"/>
      <c r="J10" s="505"/>
      <c r="K10" s="506">
        <f t="shared" ref="K10:K16" si="0">SUM(B10:J10)</f>
        <v>0</v>
      </c>
      <c r="L10" s="507"/>
    </row>
    <row r="11" spans="1:12" s="35" customFormat="1">
      <c r="A11" s="508">
        <v>50</v>
      </c>
      <c r="B11" s="38"/>
      <c r="C11" s="38"/>
      <c r="D11" s="38"/>
      <c r="E11" s="38"/>
      <c r="F11" s="38"/>
      <c r="G11" s="38"/>
      <c r="H11" s="38"/>
      <c r="I11" s="38"/>
      <c r="J11" s="39"/>
      <c r="K11" s="203">
        <f t="shared" si="0"/>
        <v>0</v>
      </c>
      <c r="L11" s="509"/>
    </row>
    <row r="12" spans="1:12" s="35" customFormat="1">
      <c r="A12" s="508">
        <v>20</v>
      </c>
      <c r="B12" s="38"/>
      <c r="C12" s="38"/>
      <c r="D12" s="38"/>
      <c r="E12" s="38"/>
      <c r="F12" s="38"/>
      <c r="G12" s="38"/>
      <c r="H12" s="38"/>
      <c r="I12" s="38"/>
      <c r="J12" s="38"/>
      <c r="K12" s="203">
        <f t="shared" si="0"/>
        <v>0</v>
      </c>
      <c r="L12" s="509"/>
    </row>
    <row r="13" spans="1:12" s="35" customFormat="1">
      <c r="A13" s="508">
        <v>10</v>
      </c>
      <c r="B13" s="38"/>
      <c r="C13" s="38"/>
      <c r="D13" s="38"/>
      <c r="E13" s="38"/>
      <c r="F13" s="38"/>
      <c r="G13" s="38"/>
      <c r="H13" s="38"/>
      <c r="I13" s="38"/>
      <c r="J13" s="38"/>
      <c r="K13" s="203">
        <f t="shared" si="0"/>
        <v>0</v>
      </c>
      <c r="L13" s="509"/>
    </row>
    <row r="14" spans="1:12" s="35" customFormat="1">
      <c r="A14" s="508">
        <v>5</v>
      </c>
      <c r="B14" s="38"/>
      <c r="C14" s="38"/>
      <c r="D14" s="38"/>
      <c r="E14" s="38"/>
      <c r="F14" s="38"/>
      <c r="G14" s="38"/>
      <c r="H14" s="38"/>
      <c r="I14" s="38"/>
      <c r="J14" s="38"/>
      <c r="K14" s="203">
        <f t="shared" si="0"/>
        <v>0</v>
      </c>
      <c r="L14" s="509"/>
    </row>
    <row r="15" spans="1:12" s="35" customFormat="1">
      <c r="A15" s="508">
        <v>1</v>
      </c>
      <c r="B15" s="38"/>
      <c r="C15" s="38"/>
      <c r="D15" s="38"/>
      <c r="E15" s="38"/>
      <c r="F15" s="38"/>
      <c r="G15" s="38"/>
      <c r="H15" s="38"/>
      <c r="I15" s="38"/>
      <c r="J15" s="38"/>
      <c r="K15" s="203">
        <f t="shared" si="0"/>
        <v>0</v>
      </c>
      <c r="L15" s="509"/>
    </row>
    <row r="16" spans="1:12" s="35" customFormat="1">
      <c r="A16" s="508">
        <v>2</v>
      </c>
      <c r="B16" s="38"/>
      <c r="C16" s="38"/>
      <c r="D16" s="38"/>
      <c r="E16" s="38"/>
      <c r="F16" s="38"/>
      <c r="G16" s="38"/>
      <c r="H16" s="38"/>
      <c r="I16" s="38"/>
      <c r="J16" s="39"/>
      <c r="K16" s="203">
        <f t="shared" si="0"/>
        <v>0</v>
      </c>
      <c r="L16" s="179"/>
    </row>
    <row r="17" spans="1:20" s="35" customFormat="1">
      <c r="A17" s="152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510"/>
    </row>
    <row r="18" spans="1:20" s="35" customFormat="1">
      <c r="A18" s="511" t="s">
        <v>274</v>
      </c>
      <c r="B18" s="46">
        <f t="shared" ref="B18:L18" si="1">SUM(B10:B16)</f>
        <v>0</v>
      </c>
      <c r="C18" s="46">
        <f t="shared" si="1"/>
        <v>0</v>
      </c>
      <c r="D18" s="46">
        <f t="shared" si="1"/>
        <v>0</v>
      </c>
      <c r="E18" s="46">
        <f t="shared" si="1"/>
        <v>0</v>
      </c>
      <c r="F18" s="46">
        <f t="shared" si="1"/>
        <v>0</v>
      </c>
      <c r="G18" s="46">
        <f t="shared" si="1"/>
        <v>0</v>
      </c>
      <c r="H18" s="46">
        <f t="shared" si="1"/>
        <v>0</v>
      </c>
      <c r="I18" s="46">
        <f t="shared" si="1"/>
        <v>0</v>
      </c>
      <c r="J18" s="46">
        <f t="shared" si="1"/>
        <v>0</v>
      </c>
      <c r="K18" s="189">
        <f t="shared" si="1"/>
        <v>0</v>
      </c>
      <c r="L18" s="512">
        <f t="shared" si="1"/>
        <v>0</v>
      </c>
      <c r="N18" s="498"/>
      <c r="O18" s="498"/>
      <c r="P18" s="498"/>
      <c r="Q18" s="500"/>
      <c r="R18" s="500"/>
      <c r="S18" s="498"/>
      <c r="T18" s="498"/>
    </row>
    <row r="19" spans="1:20" s="35" customFormat="1">
      <c r="A19" s="513" t="s">
        <v>266</v>
      </c>
      <c r="B19" s="39"/>
      <c r="C19" s="39"/>
      <c r="D19" s="39"/>
      <c r="E19" s="39"/>
      <c r="F19" s="39"/>
      <c r="G19" s="39"/>
      <c r="H19" s="39"/>
      <c r="I19" s="39"/>
      <c r="J19" s="39"/>
      <c r="K19" s="40">
        <f>SUM(B19:J19)</f>
        <v>0</v>
      </c>
      <c r="L19" s="514"/>
      <c r="M19" s="496"/>
      <c r="N19" s="496"/>
      <c r="P19" s="500"/>
    </row>
    <row r="20" spans="1:20" s="35" customFormat="1">
      <c r="A20" s="152" t="s">
        <v>275</v>
      </c>
      <c r="B20" s="39"/>
      <c r="C20" s="39"/>
      <c r="D20" s="39"/>
      <c r="E20" s="39"/>
      <c r="F20" s="39"/>
      <c r="G20" s="39"/>
      <c r="H20" s="39"/>
      <c r="I20" s="39"/>
      <c r="J20" s="39"/>
      <c r="K20" s="47"/>
      <c r="L20" s="179"/>
      <c r="M20" s="496"/>
      <c r="N20" s="496"/>
      <c r="P20" s="500"/>
    </row>
    <row r="21" spans="1:20" s="35" customFormat="1">
      <c r="A21" s="152" t="s">
        <v>276</v>
      </c>
      <c r="B21" s="39"/>
      <c r="C21" s="39"/>
      <c r="D21" s="39"/>
      <c r="E21" s="39"/>
      <c r="F21" s="39"/>
      <c r="G21" s="39"/>
      <c r="H21" s="39"/>
      <c r="I21" s="39"/>
      <c r="J21" s="39"/>
      <c r="K21" s="47"/>
      <c r="L21" s="179"/>
      <c r="M21" s="496"/>
      <c r="N21" s="496"/>
      <c r="P21" s="500"/>
    </row>
    <row r="22" spans="1:20" s="35" customFormat="1">
      <c r="A22" s="152" t="s">
        <v>277</v>
      </c>
      <c r="B22" s="39"/>
      <c r="C22" s="39"/>
      <c r="D22" s="39"/>
      <c r="E22" s="39"/>
      <c r="F22" s="39"/>
      <c r="G22" s="39"/>
      <c r="H22" s="39"/>
      <c r="I22" s="39"/>
      <c r="J22" s="39"/>
      <c r="K22" s="47"/>
      <c r="L22" s="179"/>
      <c r="M22" s="496"/>
      <c r="N22" s="497"/>
      <c r="O22" s="498"/>
      <c r="P22" s="500"/>
    </row>
    <row r="23" spans="1:20" s="35" customFormat="1">
      <c r="A23" s="513" t="s">
        <v>274</v>
      </c>
      <c r="B23" s="50">
        <f t="shared" ref="B23:J23" si="2">SUM(B20:B22)</f>
        <v>0</v>
      </c>
      <c r="C23" s="50">
        <f t="shared" si="2"/>
        <v>0</v>
      </c>
      <c r="D23" s="50">
        <f t="shared" si="2"/>
        <v>0</v>
      </c>
      <c r="E23" s="50">
        <f t="shared" si="2"/>
        <v>0</v>
      </c>
      <c r="F23" s="50">
        <f t="shared" si="2"/>
        <v>0</v>
      </c>
      <c r="G23" s="50">
        <f t="shared" si="2"/>
        <v>0</v>
      </c>
      <c r="H23" s="50">
        <f t="shared" si="2"/>
        <v>0</v>
      </c>
      <c r="I23" s="50">
        <f t="shared" si="2"/>
        <v>0</v>
      </c>
      <c r="J23" s="50">
        <f t="shared" si="2"/>
        <v>0</v>
      </c>
      <c r="K23" s="47">
        <f>SUM(B23:J23)</f>
        <v>0</v>
      </c>
      <c r="L23" s="510"/>
      <c r="M23" s="497"/>
      <c r="N23" s="497"/>
      <c r="O23" s="498"/>
      <c r="P23" s="500"/>
      <c r="Q23" s="500"/>
    </row>
    <row r="24" spans="1:20" s="35" customFormat="1">
      <c r="A24" s="515" t="s">
        <v>278</v>
      </c>
      <c r="B24" s="52"/>
      <c r="C24" s="52"/>
      <c r="D24" s="52"/>
      <c r="E24" s="52"/>
      <c r="F24" s="52"/>
      <c r="G24" s="52"/>
      <c r="H24" s="52"/>
      <c r="I24" s="52"/>
      <c r="J24" s="37"/>
      <c r="K24" s="40">
        <f>SUM(B24:J24)</f>
        <v>0</v>
      </c>
      <c r="L24" s="509"/>
      <c r="M24" s="497"/>
      <c r="N24" s="497"/>
      <c r="O24" s="498"/>
      <c r="P24" s="500"/>
    </row>
    <row r="25" spans="1:20" s="35" customFormat="1">
      <c r="A25" s="317" t="s">
        <v>279</v>
      </c>
      <c r="B25" s="42"/>
      <c r="C25" s="42"/>
      <c r="D25" s="42"/>
      <c r="E25" s="42"/>
      <c r="F25" s="42"/>
      <c r="G25" s="42"/>
      <c r="H25" s="42"/>
      <c r="I25" s="42"/>
      <c r="J25" s="42"/>
      <c r="K25" s="54"/>
      <c r="L25" s="510"/>
      <c r="M25" s="497"/>
      <c r="N25" s="499"/>
      <c r="O25" s="498"/>
      <c r="P25" s="500"/>
    </row>
    <row r="26" spans="1:20" s="35" customFormat="1">
      <c r="A26" s="516">
        <v>1</v>
      </c>
      <c r="B26" s="55"/>
      <c r="C26" s="55"/>
      <c r="D26" s="55"/>
      <c r="E26" s="55"/>
      <c r="F26" s="55"/>
      <c r="G26" s="55"/>
      <c r="H26" s="55"/>
      <c r="I26" s="55"/>
      <c r="J26" s="55"/>
      <c r="K26" s="56">
        <f t="shared" ref="K26:K31" si="3">SUM(B26:J26)</f>
        <v>0</v>
      </c>
      <c r="L26" s="179"/>
      <c r="M26" s="497"/>
      <c r="N26" s="497"/>
      <c r="O26" s="498"/>
      <c r="P26" s="500"/>
      <c r="S26" s="498"/>
    </row>
    <row r="27" spans="1:20" s="35" customFormat="1">
      <c r="A27" s="516">
        <v>0.5</v>
      </c>
      <c r="B27" s="55"/>
      <c r="C27" s="55"/>
      <c r="D27" s="55"/>
      <c r="E27" s="55"/>
      <c r="F27" s="55"/>
      <c r="G27" s="55"/>
      <c r="H27" s="55"/>
      <c r="I27" s="55"/>
      <c r="J27" s="55"/>
      <c r="K27" s="56">
        <f t="shared" si="3"/>
        <v>0</v>
      </c>
      <c r="L27" s="179"/>
      <c r="M27" s="497"/>
      <c r="N27" s="497"/>
      <c r="O27" s="498"/>
      <c r="P27" s="500"/>
    </row>
    <row r="28" spans="1:20" s="35" customFormat="1">
      <c r="A28" s="516">
        <v>0.25</v>
      </c>
      <c r="B28" s="55"/>
      <c r="C28" s="55"/>
      <c r="D28" s="55"/>
      <c r="E28" s="55"/>
      <c r="F28" s="55"/>
      <c r="G28" s="55"/>
      <c r="H28" s="55"/>
      <c r="I28" s="55"/>
      <c r="J28" s="55"/>
      <c r="K28" s="56">
        <f t="shared" si="3"/>
        <v>0</v>
      </c>
      <c r="L28" s="179"/>
      <c r="M28" s="497"/>
      <c r="N28" s="497"/>
      <c r="O28" s="498"/>
      <c r="Q28" s="500"/>
    </row>
    <row r="29" spans="1:20" s="35" customFormat="1">
      <c r="A29" s="516">
        <v>0.1</v>
      </c>
      <c r="B29" s="55"/>
      <c r="C29" s="55"/>
      <c r="D29" s="55"/>
      <c r="E29" s="55"/>
      <c r="F29" s="55"/>
      <c r="G29" s="55"/>
      <c r="H29" s="55"/>
      <c r="I29" s="55"/>
      <c r="J29" s="55"/>
      <c r="K29" s="56">
        <f t="shared" si="3"/>
        <v>0</v>
      </c>
      <c r="L29" s="179"/>
      <c r="M29" s="497"/>
      <c r="N29" s="499"/>
      <c r="O29" s="498"/>
      <c r="P29" s="500"/>
      <c r="Q29" s="500"/>
    </row>
    <row r="30" spans="1:20" s="35" customFormat="1">
      <c r="A30" s="516">
        <v>0.05</v>
      </c>
      <c r="B30" s="55"/>
      <c r="C30" s="55"/>
      <c r="D30" s="55"/>
      <c r="E30" s="55"/>
      <c r="F30" s="55"/>
      <c r="G30" s="55"/>
      <c r="H30" s="55"/>
      <c r="I30" s="55"/>
      <c r="J30" s="55"/>
      <c r="K30" s="56">
        <f t="shared" si="3"/>
        <v>0</v>
      </c>
      <c r="L30" s="179"/>
      <c r="M30" s="497"/>
      <c r="N30" s="497"/>
      <c r="O30" s="498"/>
      <c r="P30" s="500"/>
    </row>
    <row r="31" spans="1:20" s="35" customFormat="1">
      <c r="A31" s="516">
        <v>0.01</v>
      </c>
      <c r="B31" s="55"/>
      <c r="C31" s="55"/>
      <c r="D31" s="55"/>
      <c r="E31" s="55"/>
      <c r="F31" s="55"/>
      <c r="G31" s="55"/>
      <c r="H31" s="55"/>
      <c r="I31" s="55"/>
      <c r="J31" s="55"/>
      <c r="K31" s="56">
        <f t="shared" si="3"/>
        <v>0</v>
      </c>
      <c r="L31" s="179"/>
      <c r="M31" s="497"/>
      <c r="N31" s="497"/>
      <c r="O31" s="498"/>
      <c r="P31" s="500"/>
      <c r="Q31" s="500"/>
    </row>
    <row r="32" spans="1:20" s="35" customFormat="1">
      <c r="A32" s="513" t="s">
        <v>274</v>
      </c>
      <c r="B32" s="57">
        <f t="shared" ref="B32:L32" si="4">SUM(B24:B31)</f>
        <v>0</v>
      </c>
      <c r="C32" s="57">
        <f t="shared" si="4"/>
        <v>0</v>
      </c>
      <c r="D32" s="57">
        <f t="shared" si="4"/>
        <v>0</v>
      </c>
      <c r="E32" s="57">
        <f t="shared" si="4"/>
        <v>0</v>
      </c>
      <c r="F32" s="57">
        <f t="shared" si="4"/>
        <v>0</v>
      </c>
      <c r="G32" s="57">
        <f t="shared" ref="G32:I32" si="5">SUM(G24:G31)</f>
        <v>0</v>
      </c>
      <c r="H32" s="57">
        <f t="shared" si="5"/>
        <v>0</v>
      </c>
      <c r="I32" s="57">
        <f t="shared" si="5"/>
        <v>0</v>
      </c>
      <c r="J32" s="57">
        <f t="shared" si="4"/>
        <v>0</v>
      </c>
      <c r="K32" s="58">
        <f t="shared" si="4"/>
        <v>0</v>
      </c>
      <c r="L32" s="517">
        <f t="shared" si="4"/>
        <v>0</v>
      </c>
      <c r="M32" s="503"/>
      <c r="N32" s="501"/>
      <c r="O32" s="498"/>
      <c r="P32" s="500"/>
    </row>
    <row r="33" spans="1:20" s="35" customFormat="1">
      <c r="A33" s="152"/>
      <c r="B33" s="42"/>
      <c r="C33" s="42"/>
      <c r="D33" s="42"/>
      <c r="E33" s="42"/>
      <c r="F33" s="42"/>
      <c r="G33" s="42"/>
      <c r="H33" s="42"/>
      <c r="I33" s="42"/>
      <c r="J33" s="42"/>
      <c r="K33" s="59">
        <f>SUM(K18,K19,K23,K32)</f>
        <v>0</v>
      </c>
      <c r="L33" s="510"/>
      <c r="M33" s="496"/>
      <c r="N33" s="497"/>
      <c r="O33" s="498"/>
      <c r="P33" s="500"/>
    </row>
    <row r="34" spans="1:20" s="35" customFormat="1">
      <c r="A34" s="513" t="s">
        <v>273</v>
      </c>
      <c r="B34" s="57">
        <f t="shared" ref="B34:J34" si="6">SUM(B18,B19,B23,B32)</f>
        <v>0</v>
      </c>
      <c r="C34" s="57">
        <f t="shared" si="6"/>
        <v>0</v>
      </c>
      <c r="D34" s="57">
        <f t="shared" si="6"/>
        <v>0</v>
      </c>
      <c r="E34" s="57">
        <f t="shared" si="6"/>
        <v>0</v>
      </c>
      <c r="F34" s="57">
        <f t="shared" si="6"/>
        <v>0</v>
      </c>
      <c r="G34" s="57">
        <f t="shared" ref="G34:I34" si="7">SUM(G18,G19,G23,G32)</f>
        <v>0</v>
      </c>
      <c r="H34" s="57">
        <f t="shared" si="7"/>
        <v>0</v>
      </c>
      <c r="I34" s="57">
        <f t="shared" si="7"/>
        <v>0</v>
      </c>
      <c r="J34" s="57">
        <f t="shared" si="6"/>
        <v>0</v>
      </c>
      <c r="K34" s="204">
        <f>SUM(B34:J34)</f>
        <v>0</v>
      </c>
      <c r="L34" s="510"/>
      <c r="N34" s="499"/>
      <c r="O34" s="498"/>
      <c r="P34" s="500"/>
    </row>
    <row r="35" spans="1:20" s="35" customFormat="1" ht="13" thickBot="1">
      <c r="A35" s="152" t="s">
        <v>89</v>
      </c>
      <c r="B35" s="52"/>
      <c r="C35" s="52"/>
      <c r="D35" s="52"/>
      <c r="E35" s="52"/>
      <c r="F35" s="42"/>
      <c r="G35" s="42"/>
      <c r="H35" s="42"/>
      <c r="I35" s="42"/>
      <c r="J35" s="42"/>
      <c r="K35" s="60">
        <f>SUM(B35:J35)</f>
        <v>0</v>
      </c>
      <c r="L35" s="518"/>
      <c r="N35" s="499"/>
      <c r="O35" s="498"/>
      <c r="P35" s="500"/>
    </row>
    <row r="36" spans="1:20" s="35" customFormat="1" ht="16" thickBot="1">
      <c r="A36" s="519" t="s">
        <v>271</v>
      </c>
      <c r="B36" s="520">
        <f t="shared" ref="B36:J36" si="8">SUM(B34-B35)</f>
        <v>0</v>
      </c>
      <c r="C36" s="520">
        <f t="shared" si="8"/>
        <v>0</v>
      </c>
      <c r="D36" s="520">
        <f t="shared" si="8"/>
        <v>0</v>
      </c>
      <c r="E36" s="520">
        <f t="shared" si="8"/>
        <v>0</v>
      </c>
      <c r="F36" s="520">
        <f t="shared" si="8"/>
        <v>0</v>
      </c>
      <c r="G36" s="520">
        <f t="shared" ref="G36:I36" si="9">SUM(G34-G35)</f>
        <v>0</v>
      </c>
      <c r="H36" s="520">
        <f t="shared" si="9"/>
        <v>0</v>
      </c>
      <c r="I36" s="520">
        <f t="shared" si="9"/>
        <v>0</v>
      </c>
      <c r="J36" s="520">
        <f t="shared" si="8"/>
        <v>0</v>
      </c>
      <c r="K36" s="521">
        <f>SUM(B36:J36)</f>
        <v>0</v>
      </c>
      <c r="L36" s="188">
        <f>SUM(L18,L19,L32)</f>
        <v>0</v>
      </c>
      <c r="M36" s="43"/>
      <c r="N36" s="499"/>
      <c r="O36" s="498"/>
    </row>
    <row r="37" spans="1:20">
      <c r="N37" s="499"/>
      <c r="O37" s="498"/>
      <c r="T37" s="35"/>
    </row>
    <row r="38" spans="1:20">
      <c r="M38" s="107"/>
      <c r="N38" s="499"/>
      <c r="O38" s="498"/>
      <c r="T38" s="35"/>
    </row>
    <row r="39" spans="1:20">
      <c r="N39" s="499"/>
      <c r="O39" s="498"/>
      <c r="T39" s="35"/>
    </row>
    <row r="40" spans="1:20">
      <c r="N40" s="499"/>
      <c r="O40" s="498"/>
      <c r="T40" s="35"/>
    </row>
    <row r="41" spans="1:20">
      <c r="N41" s="497"/>
      <c r="O41" s="498"/>
      <c r="T41" s="35"/>
    </row>
    <row r="42" spans="1:20">
      <c r="N42" s="499"/>
      <c r="O42" s="498"/>
      <c r="T42" s="35"/>
    </row>
    <row r="43" spans="1:20">
      <c r="N43" s="499"/>
      <c r="O43" s="498"/>
      <c r="T43" s="35"/>
    </row>
    <row r="44" spans="1:20">
      <c r="O44" s="498"/>
      <c r="T44" s="35"/>
    </row>
    <row r="45" spans="1:20">
      <c r="O45" s="498"/>
      <c r="T45" s="35"/>
    </row>
    <row r="46" spans="1:20">
      <c r="O46" s="498"/>
      <c r="T46" s="35"/>
    </row>
    <row r="47" spans="1:20">
      <c r="O47" s="498"/>
      <c r="T47" s="35"/>
    </row>
    <row r="48" spans="1:20">
      <c r="O48" s="498"/>
      <c r="T48" s="35"/>
    </row>
    <row r="49" spans="15:20">
      <c r="O49" s="498"/>
      <c r="T49" s="35"/>
    </row>
    <row r="50" spans="15:20">
      <c r="O50" s="498"/>
      <c r="T50" s="35"/>
    </row>
    <row r="51" spans="15:20">
      <c r="O51" s="498"/>
      <c r="T51" s="35"/>
    </row>
    <row r="52" spans="15:20">
      <c r="O52" s="498"/>
      <c r="T52" s="35"/>
    </row>
    <row r="53" spans="15:20">
      <c r="O53" s="498"/>
      <c r="T53" s="35"/>
    </row>
    <row r="54" spans="15:20">
      <c r="T54" s="35"/>
    </row>
    <row r="55" spans="15:20">
      <c r="T55" s="35"/>
    </row>
    <row r="56" spans="15:20">
      <c r="T56" s="35"/>
    </row>
    <row r="57" spans="15:20">
      <c r="T57" s="35"/>
    </row>
    <row r="58" spans="15:20">
      <c r="T58" s="35"/>
    </row>
    <row r="59" spans="15:20">
      <c r="T59" s="35"/>
    </row>
    <row r="60" spans="15:20">
      <c r="T60" s="35"/>
    </row>
    <row r="61" spans="15:20">
      <c r="T61" s="35"/>
    </row>
    <row r="62" spans="15:20">
      <c r="T62" s="35"/>
    </row>
    <row r="63" spans="15:20">
      <c r="T63" s="35"/>
    </row>
    <row r="64" spans="15:20">
      <c r="T64" s="35"/>
    </row>
    <row r="65" spans="20:20">
      <c r="T65" s="35"/>
    </row>
    <row r="66" spans="20:20">
      <c r="T66" s="35"/>
    </row>
    <row r="67" spans="20:20">
      <c r="T67" s="35"/>
    </row>
    <row r="68" spans="20:20">
      <c r="T68" s="35"/>
    </row>
  </sheetData>
  <sheetCalcPr fullCalcOnLoad="1"/>
  <sortState ref="N19:N43">
    <sortCondition descending="1" ref="N19:N43"/>
  </sortState>
  <phoneticPr fontId="0" type="noConversion"/>
  <printOptions horizontalCentered="1" verticalCentered="1"/>
  <pageMargins left="0.25" right="0.25" top="0.5" bottom="0.25" header="0.5" footer="0.5"/>
  <headerFooter alignWithMargins="0">
    <oddHeader>&amp;A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COVER SHEET</vt:lpstr>
      <vt:lpstr>LOG IN INFORMATION</vt:lpstr>
      <vt:lpstr>ICF TAX INFORMATION FORM</vt:lpstr>
      <vt:lpstr>BBQ DEPOSIT</vt:lpstr>
      <vt:lpstr>ACCOUNT 83052-9 BBQ CHECK  LIST</vt:lpstr>
      <vt:lpstr>G T DEPOSIT</vt:lpstr>
      <vt:lpstr>ACCOUNT 83052-9 GT CHECK  LIST </vt:lpstr>
      <vt:lpstr>CHECK BREAK DOWN</vt:lpstr>
      <vt:lpstr>PREMIUM CHECKING DEPOSIT</vt:lpstr>
      <vt:lpstr>ACCOUNT 83052-9 CHECK  LIST</vt:lpstr>
      <vt:lpstr>ACCESS 100 BUS ACOUNT DEPOSIT</vt:lpstr>
      <vt:lpstr>ACCOUNT 83052-2 CHECK LIST</vt:lpstr>
      <vt:lpstr>SAVINGS ACCOUNT REGISTER</vt:lpstr>
      <vt:lpstr>Access100 Bus Checking Account</vt:lpstr>
      <vt:lpstr>CA-CHECK RECONCILEMENT</vt:lpstr>
      <vt:lpstr>Primium Checking Account</vt:lpstr>
      <vt:lpstr>CHECK RECONCILEMENT</vt:lpstr>
      <vt:lpstr>TREASURER'S REPORT JAN '12</vt:lpstr>
      <vt:lpstr>TREASURER'S REPORT FEB '12</vt:lpstr>
      <vt:lpstr>TREASURER'S REPORT MAR '12</vt:lpstr>
      <vt:lpstr>TREASURER'S REPORT APR '12</vt:lpstr>
      <vt:lpstr>TREASURER'S REPORT MAY '12</vt:lpstr>
      <vt:lpstr>TREASURER'S REPORT JUN '12</vt:lpstr>
      <vt:lpstr>TREASURER'S REPORT JUL '12</vt:lpstr>
      <vt:lpstr>TREASURER'S REPORT AUG '12</vt:lpstr>
      <vt:lpstr>TREASURER'S REPORT SEP '12</vt:lpstr>
      <vt:lpstr>TREASURER'S REPORT OCT '12</vt:lpstr>
      <vt:lpstr>TREASURER'S REPORT NOV '12</vt:lpstr>
      <vt:lpstr>TREASURER'S REPORT DEC '12</vt:lpstr>
      <vt:lpstr>TRSESURERS REPORT-1ST QUARTER</vt:lpstr>
      <vt:lpstr>TRSESURERS REPORT-2ND QUART</vt:lpstr>
      <vt:lpstr>TRSESURERS REPORT-3RD QUART</vt:lpstr>
      <vt:lpstr>TRSESURERS REPORT-4TH QUART</vt:lpstr>
      <vt:lpstr>TRSESURERS FINAL INC REPORT-12</vt:lpstr>
      <vt:lpstr>TRSESURERS FINAL EXP REPORT-12</vt:lpstr>
      <vt:lpstr>SCVD BANQUET LIST</vt:lpstr>
      <vt:lpstr>EVENING INCOME</vt:lpstr>
      <vt:lpstr>TREASURER'S REPORT-MASTER</vt:lpstr>
      <vt:lpstr>ACCOUNTS PAYABLE VOUCHER</vt:lpstr>
      <vt:lpstr>APV CONVENTION AD</vt:lpstr>
      <vt:lpstr>ACCOUNTS PAYABLE VOUCHER (2)</vt:lpstr>
      <vt:lpstr>CASH RECEIPT</vt:lpstr>
      <vt:lpstr>CASH COUNT SHEET</vt:lpstr>
      <vt:lpstr>SCHOLARSHIP PROGRAM FORM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</dc:creator>
  <cp:lastModifiedBy>Vincent Piro</cp:lastModifiedBy>
  <cp:lastPrinted>2012-08-27T15:25:47Z</cp:lastPrinted>
  <dcterms:created xsi:type="dcterms:W3CDTF">2007-01-07T15:35:11Z</dcterms:created>
  <dcterms:modified xsi:type="dcterms:W3CDTF">2013-03-19T23:48:50Z</dcterms:modified>
</cp:coreProperties>
</file>